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tur-fs-01\Dati\servizi_3.0\SERVIZI\Servizio Programmazione\Settore Incentivi e normativa imprese commerciali e turistiche\AVVISI PUBBLICI\BANDI APPRENDISTATO\BANDO APPRENDISTATO 2026\"/>
    </mc:Choice>
  </mc:AlternateContent>
  <xr:revisionPtr revIDLastSave="0" documentId="13_ncr:1_{3015CEE1-485C-41B8-A3B4-23BE676F1C22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alcolo Esatto 4 D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B24" i="1" s="1"/>
  <c r="B12" i="1"/>
  <c r="B21" i="1" s="1"/>
  <c r="C21" i="1"/>
  <c r="C20" i="1"/>
  <c r="C19" i="1"/>
  <c r="C18" i="1"/>
  <c r="C17" i="1"/>
  <c r="B20" i="1" l="1"/>
  <c r="D20" i="1" s="1"/>
  <c r="B18" i="1"/>
  <c r="D18" i="1" s="1"/>
  <c r="B17" i="1"/>
  <c r="D17" i="1" s="1"/>
  <c r="B19" i="1"/>
  <c r="D19" i="1" s="1"/>
  <c r="C24" i="1"/>
  <c r="D24" i="1" s="1"/>
  <c r="D21" i="1"/>
  <c r="D22" i="1" l="1"/>
  <c r="D23" i="1" s="1"/>
  <c r="D25" i="1" l="1"/>
  <c r="D26" i="1" s="1"/>
</calcChain>
</file>

<file path=xl/sharedStrings.xml><?xml version="1.0" encoding="utf-8"?>
<sst xmlns="http://schemas.openxmlformats.org/spreadsheetml/2006/main" count="34" uniqueCount="34">
  <si>
    <t>1. PANNELLO INSERIMENTO DATE CONTRATTUALI</t>
  </si>
  <si>
    <t>TARIFFE ANNUE REGOLE AVVISO</t>
  </si>
  <si>
    <t>Data (GG/MM/AAAA)</t>
  </si>
  <si>
    <t>Scaglione</t>
  </si>
  <si>
    <t>Importo</t>
  </si>
  <si>
    <t>DATA INIZIO APPRENDISTATO</t>
  </si>
  <si>
    <t>1° Anno Apprendistato</t>
  </si>
  <si>
    <t>DATA FINE APPRENDISTATO</t>
  </si>
  <si>
    <t>2° Anno Apprendistato</t>
  </si>
  <si>
    <t>DATA INIZIO TRASFORMAZIONE</t>
  </si>
  <si>
    <t>3° Anno Apprendistato</t>
  </si>
  <si>
    <t>4° Anno Apprendistato</t>
  </si>
  <si>
    <t>5° Anno Apprendistato</t>
  </si>
  <si>
    <t>2. CALCOLO AUTOMATICO DELLE DURATE IN ANNI</t>
  </si>
  <si>
    <t>Anni Equivalenti di Apprendistato (Max 5.0)</t>
  </si>
  <si>
    <t>Anni Equivalenti di Trasformazione (Max 2.0)</t>
  </si>
  <si>
    <t>3. DETTAGLIO QUOTE CONTRIBUTO MATURATE PRO-RATA</t>
  </si>
  <si>
    <t>Scaglione di Riferimento</t>
  </si>
  <si>
    <t>Frazione di Anno Maturata</t>
  </si>
  <si>
    <t>Tariffa Annuale Spettante</t>
  </si>
  <si>
    <t>Quota Parziale Calcolata</t>
  </si>
  <si>
    <t>Quota 1° Anno Apprendistato</t>
  </si>
  <si>
    <t>Quota 2° Anno Apprendistato</t>
  </si>
  <si>
    <t>Quota 3° Anno Apprendistato</t>
  </si>
  <si>
    <t>Quota 4° Anno Apprendistato</t>
  </si>
  <si>
    <t>Quota 5° Anno Apprendistato</t>
  </si>
  <si>
    <t>Quota Periodo di Trasformazione</t>
  </si>
  <si>
    <t>CONTRIBUTO TOTALE SPETTANTE</t>
  </si>
  <si>
    <t>TOTALE APPRENDISTATO</t>
  </si>
  <si>
    <t>TOTALE SE APPRENDISTA CON DISABILITA'</t>
  </si>
  <si>
    <t>DATA CESSAZIONE</t>
  </si>
  <si>
    <t xml:space="preserve">Simulatore di Contributo Pubblico </t>
  </si>
  <si>
    <t>Dati del Contratto</t>
  </si>
  <si>
    <t>CONTRIBUTO TOTALE SPETTANTE CON DISABILITA'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</si>
</sst>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\ \€"/>
    <numFmt numFmtId="166" formatCode="0.000"/>
    <numFmt numFmtId="167" formatCode="0.0000"/>
  </numFmts>
  <fonts count="12" x14ac:knownFonts="1">
    <font>
      <sz val="11"/>
      <color theme="1"/>
      <name val="Calibri"/>
      <family val="2"/>
      <scheme val="minor"/>
    </font>
    <font>
      <b/>
      <sz val="15"/>
      <color rgb="FF1F4E78"/>
      <name val="Calibri"/>
    </font>
    <font>
      <i/>
      <sz val="11"/>
      <color rgb="FF595959"/>
      <name val="Calibri"/>
    </font>
    <font>
      <b/>
      <sz val="11"/>
      <color rgb="FF1F4E78"/>
      <name val="Calibri"/>
    </font>
    <font>
      <b/>
      <sz val="11"/>
      <color rgb="FFFFFFFF"/>
      <name val="Calibri"/>
    </font>
    <font>
      <sz val="11"/>
      <name val="Calibri"/>
    </font>
    <font>
      <b/>
      <sz val="11"/>
      <name val="Calibri"/>
    </font>
    <font>
      <i/>
      <sz val="9"/>
      <color rgb="FF595959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D9E1F2"/>
        <bgColor rgb="FFD9E1F2"/>
      </patternFill>
    </fill>
    <fill>
      <patternFill patternType="solid">
        <fgColor rgb="FFF2F4F7"/>
        <bgColor rgb="FFF2F4F7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1F4E78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0" fillId="0" borderId="0" xfId="0" applyProtection="1">
      <protection hidden="1"/>
    </xf>
    <xf numFmtId="0" fontId="2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4" fillId="2" borderId="0" xfId="0" applyFont="1" applyFill="1" applyProtection="1">
      <protection hidden="1"/>
    </xf>
    <xf numFmtId="0" fontId="5" fillId="0" borderId="1" xfId="0" applyFont="1" applyBorder="1" applyProtection="1">
      <protection hidden="1"/>
    </xf>
    <xf numFmtId="14" fontId="6" fillId="3" borderId="1" xfId="0" applyNumberFormat="1" applyFont="1" applyFill="1" applyBorder="1" applyAlignment="1" applyProtection="1">
      <alignment horizontal="center"/>
      <protection locked="0" hidden="1"/>
    </xf>
    <xf numFmtId="167" fontId="0" fillId="0" borderId="0" xfId="0" applyNumberFormat="1" applyProtection="1">
      <protection hidden="1"/>
    </xf>
    <xf numFmtId="2" fontId="0" fillId="0" borderId="0" xfId="0" applyNumberFormat="1" applyProtection="1">
      <protection hidden="1"/>
    </xf>
    <xf numFmtId="164" fontId="5" fillId="0" borderId="1" xfId="0" applyNumberFormat="1" applyFont="1" applyBorder="1" applyProtection="1">
      <protection hidden="1"/>
    </xf>
    <xf numFmtId="0" fontId="10" fillId="0" borderId="1" xfId="0" applyFont="1" applyBorder="1" applyProtection="1">
      <protection hidden="1"/>
    </xf>
    <xf numFmtId="2" fontId="6" fillId="0" borderId="1" xfId="0" applyNumberFormat="1" applyFont="1" applyBorder="1" applyAlignment="1" applyProtection="1">
      <alignment horizontal="right"/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right"/>
      <protection hidden="1"/>
    </xf>
    <xf numFmtId="0" fontId="5" fillId="4" borderId="1" xfId="0" applyFont="1" applyFill="1" applyBorder="1" applyProtection="1">
      <protection hidden="1"/>
    </xf>
    <xf numFmtId="166" fontId="5" fillId="0" borderId="1" xfId="0" applyNumberFormat="1" applyFont="1" applyBorder="1" applyAlignment="1" applyProtection="1">
      <alignment horizontal="right"/>
      <protection hidden="1"/>
    </xf>
    <xf numFmtId="164" fontId="5" fillId="4" borderId="1" xfId="0" applyNumberFormat="1" applyFont="1" applyFill="1" applyBorder="1" applyAlignment="1" applyProtection="1">
      <alignment horizontal="right"/>
      <protection hidden="1"/>
    </xf>
    <xf numFmtId="164" fontId="5" fillId="0" borderId="1" xfId="0" applyNumberFormat="1" applyFont="1" applyBorder="1" applyAlignment="1" applyProtection="1">
      <alignment horizontal="right"/>
      <protection hidden="1"/>
    </xf>
    <xf numFmtId="4" fontId="0" fillId="0" borderId="0" xfId="0" applyNumberFormat="1" applyProtection="1">
      <protection hidden="1"/>
    </xf>
    <xf numFmtId="0" fontId="9" fillId="5" borderId="0" xfId="0" applyFont="1" applyFill="1" applyProtection="1">
      <protection hidden="1"/>
    </xf>
    <xf numFmtId="164" fontId="11" fillId="5" borderId="1" xfId="0" applyNumberFormat="1" applyFont="1" applyFill="1" applyBorder="1" applyAlignment="1" applyProtection="1">
      <alignment horizontal="right"/>
      <protection hidden="1"/>
    </xf>
    <xf numFmtId="4" fontId="9" fillId="0" borderId="0" xfId="0" applyNumberFormat="1" applyFont="1" applyProtection="1">
      <protection hidden="1"/>
    </xf>
    <xf numFmtId="43" fontId="9" fillId="0" borderId="0" xfId="1" applyFont="1" applyProtection="1">
      <protection hidden="1"/>
    </xf>
    <xf numFmtId="0" fontId="9" fillId="6" borderId="0" xfId="0" applyFont="1" applyFill="1" applyAlignment="1" applyProtection="1">
      <protection hidden="1"/>
    </xf>
    <xf numFmtId="164" fontId="11" fillId="6" borderId="1" xfId="0" applyNumberFormat="1" applyFont="1" applyFill="1" applyBorder="1" applyAlignment="1" applyProtection="1">
      <alignment horizontal="right"/>
      <protection hidden="1"/>
    </xf>
    <xf numFmtId="164" fontId="10" fillId="0" borderId="1" xfId="0" applyNumberFormat="1" applyFont="1" applyBorder="1" applyAlignment="1" applyProtection="1">
      <alignment horizontal="right"/>
      <protection hidden="1"/>
    </xf>
    <xf numFmtId="0" fontId="6" fillId="5" borderId="2" xfId="0" applyFont="1" applyFill="1" applyBorder="1" applyProtection="1">
      <protection hidden="1"/>
    </xf>
    <xf numFmtId="0" fontId="0" fillId="5" borderId="2" xfId="0" applyFill="1" applyBorder="1" applyProtection="1">
      <protection hidden="1"/>
    </xf>
    <xf numFmtId="164" fontId="11" fillId="5" borderId="2" xfId="0" applyNumberFormat="1" applyFont="1" applyFill="1" applyBorder="1" applyAlignment="1" applyProtection="1">
      <alignment horizontal="right"/>
      <protection hidden="1"/>
    </xf>
    <xf numFmtId="0" fontId="9" fillId="6" borderId="0" xfId="0" applyFont="1" applyFill="1" applyBorder="1" applyProtection="1">
      <protection hidden="1"/>
    </xf>
    <xf numFmtId="0" fontId="0" fillId="6" borderId="0" xfId="0" applyFill="1" applyBorder="1" applyProtection="1">
      <protection hidden="1"/>
    </xf>
    <xf numFmtId="164" fontId="11" fillId="6" borderId="0" xfId="0" applyNumberFormat="1" applyFont="1" applyFill="1" applyBorder="1" applyAlignment="1" applyProtection="1">
      <alignment horizontal="right"/>
      <protection hidden="1"/>
    </xf>
    <xf numFmtId="0" fontId="7" fillId="0" borderId="0" xfId="0" applyFont="1" applyProtection="1">
      <protection hidden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workbookViewId="0">
      <selection activeCell="D25" sqref="D25"/>
    </sheetView>
  </sheetViews>
  <sheetFormatPr defaultRowHeight="14.5" x14ac:dyDescent="0.35"/>
  <cols>
    <col min="1" max="1" width="38" customWidth="1"/>
    <col min="2" max="2" width="21.26953125" customWidth="1"/>
    <col min="3" max="4" width="24" customWidth="1"/>
    <col min="5" max="5" width="25.81640625" customWidth="1"/>
    <col min="6" max="6" width="41.453125" customWidth="1"/>
    <col min="7" max="7" width="12.90625" customWidth="1"/>
    <col min="8" max="8" width="24" customWidth="1"/>
    <col min="9" max="9" width="18" customWidth="1"/>
  </cols>
  <sheetData>
    <row r="1" spans="1:12" ht="19.5" x14ac:dyDescent="0.45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5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5">
      <c r="A4" s="4" t="s">
        <v>0</v>
      </c>
      <c r="B4" s="2"/>
      <c r="C4" s="2"/>
      <c r="D4" s="2"/>
      <c r="E4" s="2"/>
      <c r="F4" s="2"/>
      <c r="G4" s="2"/>
      <c r="H4" s="4" t="s">
        <v>1</v>
      </c>
      <c r="I4" s="2"/>
      <c r="J4" s="2"/>
      <c r="K4" s="2"/>
      <c r="L4" s="2"/>
    </row>
    <row r="5" spans="1:12" x14ac:dyDescent="0.35">
      <c r="A5" s="5" t="s">
        <v>32</v>
      </c>
      <c r="B5" s="5" t="s">
        <v>2</v>
      </c>
      <c r="C5" s="2"/>
      <c r="D5" s="2"/>
      <c r="E5" s="2"/>
      <c r="F5" s="2"/>
      <c r="G5" s="2"/>
      <c r="H5" s="5" t="s">
        <v>3</v>
      </c>
      <c r="I5" s="5" t="s">
        <v>4</v>
      </c>
      <c r="J5" s="2"/>
      <c r="K5" s="2"/>
      <c r="L5" s="2"/>
    </row>
    <row r="6" spans="1:12" x14ac:dyDescent="0.35">
      <c r="A6" s="6" t="s">
        <v>5</v>
      </c>
      <c r="B6" s="7">
        <v>43466</v>
      </c>
      <c r="C6" s="8"/>
      <c r="D6" s="2"/>
      <c r="E6" s="2"/>
      <c r="F6" s="9"/>
      <c r="G6" s="9"/>
      <c r="H6" s="6" t="s">
        <v>6</v>
      </c>
      <c r="I6" s="10">
        <v>3615.2</v>
      </c>
      <c r="J6" s="2"/>
      <c r="K6" s="2"/>
      <c r="L6" s="2"/>
    </row>
    <row r="7" spans="1:12" x14ac:dyDescent="0.35">
      <c r="A7" s="6" t="s">
        <v>7</v>
      </c>
      <c r="B7" s="7">
        <v>44930</v>
      </c>
      <c r="C7" s="2"/>
      <c r="D7" s="2"/>
      <c r="E7" s="2"/>
      <c r="F7" s="2"/>
      <c r="G7" s="2"/>
      <c r="H7" s="6" t="s">
        <v>8</v>
      </c>
      <c r="I7" s="10">
        <v>2582.2800000000002</v>
      </c>
      <c r="J7" s="2"/>
      <c r="K7" s="2"/>
      <c r="L7" s="2"/>
    </row>
    <row r="8" spans="1:12" x14ac:dyDescent="0.35">
      <c r="A8" s="6" t="s">
        <v>9</v>
      </c>
      <c r="B8" s="7">
        <v>44930</v>
      </c>
      <c r="C8" s="2"/>
      <c r="D8" s="2"/>
      <c r="E8" s="2"/>
      <c r="F8" s="2"/>
      <c r="G8" s="2"/>
      <c r="H8" s="6" t="s">
        <v>10</v>
      </c>
      <c r="I8" s="10">
        <v>2065.83</v>
      </c>
      <c r="J8" s="2"/>
      <c r="K8" s="2"/>
      <c r="L8" s="2"/>
    </row>
    <row r="9" spans="1:12" x14ac:dyDescent="0.35">
      <c r="A9" s="11" t="s">
        <v>30</v>
      </c>
      <c r="B9" s="7">
        <v>45840</v>
      </c>
      <c r="C9" s="2"/>
      <c r="D9" s="2"/>
      <c r="E9" s="2"/>
      <c r="F9" s="2"/>
      <c r="G9" s="2"/>
      <c r="H9" s="6" t="s">
        <v>11</v>
      </c>
      <c r="I9" s="10">
        <v>1549.37</v>
      </c>
      <c r="J9" s="2"/>
      <c r="K9" s="2"/>
      <c r="L9" s="2"/>
    </row>
    <row r="10" spans="1:12" x14ac:dyDescent="0.35">
      <c r="A10" s="2"/>
      <c r="B10" s="2"/>
      <c r="C10" s="2"/>
      <c r="D10" s="2"/>
      <c r="E10" s="2"/>
      <c r="F10" s="2"/>
      <c r="G10" s="2"/>
      <c r="H10" s="6" t="s">
        <v>12</v>
      </c>
      <c r="I10" s="10">
        <v>1549.37</v>
      </c>
      <c r="J10" s="2"/>
      <c r="K10" s="2"/>
      <c r="L10" s="2"/>
    </row>
    <row r="11" spans="1:12" x14ac:dyDescent="0.35">
      <c r="A11" s="4" t="s">
        <v>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35">
      <c r="A12" s="6" t="s">
        <v>14</v>
      </c>
      <c r="B12" s="12">
        <f>MIN(5, MAX(0, (B7-B6+1)/365))</f>
        <v>4.0136986301369859</v>
      </c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35">
      <c r="A13" s="6" t="s">
        <v>15</v>
      </c>
      <c r="B13" s="12">
        <f>IF(OR(ISBLANK(B8), ISBLANK(B9)), 0, MIN(2, MAX(0, (B9-B8+1)/365)))</f>
        <v>2</v>
      </c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35">
      <c r="A15" s="4" t="s">
        <v>16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5">
      <c r="A16" s="13" t="s">
        <v>17</v>
      </c>
      <c r="B16" s="14" t="s">
        <v>18</v>
      </c>
      <c r="C16" s="14" t="s">
        <v>19</v>
      </c>
      <c r="D16" s="14" t="s">
        <v>20</v>
      </c>
      <c r="E16" s="2"/>
      <c r="F16" s="2"/>
      <c r="G16" s="2"/>
      <c r="H16" s="2"/>
      <c r="I16" s="2"/>
      <c r="J16" s="2"/>
      <c r="K16" s="2"/>
      <c r="L16" s="2"/>
    </row>
    <row r="17" spans="1:12" x14ac:dyDescent="0.35">
      <c r="A17" s="15" t="s">
        <v>21</v>
      </c>
      <c r="B17" s="16">
        <f>FLOOR(MIN(1,MAX(0,$B$12-0)),0.01)</f>
        <v>1</v>
      </c>
      <c r="C17" s="17">
        <f>$I$6</f>
        <v>3615.2</v>
      </c>
      <c r="D17" s="17">
        <f t="shared" ref="D17:D24" si="0">B17*C17</f>
        <v>3615.2</v>
      </c>
      <c r="E17" s="2"/>
      <c r="F17" s="2"/>
      <c r="G17" s="2"/>
      <c r="H17" s="2"/>
      <c r="I17" s="2"/>
      <c r="J17" s="2"/>
      <c r="K17" s="2"/>
      <c r="L17" s="2"/>
    </row>
    <row r="18" spans="1:12" x14ac:dyDescent="0.35">
      <c r="A18" s="6" t="s">
        <v>22</v>
      </c>
      <c r="B18" s="16">
        <f>FLOOR(MIN(1,MAX(0,$B$12-1)),0.01)</f>
        <v>1</v>
      </c>
      <c r="C18" s="18">
        <f>$I$7</f>
        <v>2582.2800000000002</v>
      </c>
      <c r="D18" s="18">
        <f t="shared" si="0"/>
        <v>2582.2800000000002</v>
      </c>
      <c r="E18" s="2"/>
      <c r="F18" s="2"/>
      <c r="G18" s="2"/>
      <c r="H18" s="2"/>
      <c r="I18" s="2"/>
      <c r="J18" s="2"/>
      <c r="K18" s="2"/>
      <c r="L18" s="2"/>
    </row>
    <row r="19" spans="1:12" x14ac:dyDescent="0.35">
      <c r="A19" s="15" t="s">
        <v>23</v>
      </c>
      <c r="B19" s="16">
        <f>FLOOR(MIN(1,MAX(0,$B$12-2)),0.01)</f>
        <v>1</v>
      </c>
      <c r="C19" s="17">
        <f>$I$8</f>
        <v>2065.83</v>
      </c>
      <c r="D19" s="17">
        <f t="shared" si="0"/>
        <v>2065.83</v>
      </c>
      <c r="E19" s="2"/>
      <c r="F19" s="2"/>
      <c r="G19" s="2"/>
      <c r="H19" s="2"/>
      <c r="I19" s="2"/>
      <c r="J19" s="2"/>
      <c r="K19" s="2"/>
      <c r="L19" s="2"/>
    </row>
    <row r="20" spans="1:12" x14ac:dyDescent="0.35">
      <c r="A20" s="6" t="s">
        <v>24</v>
      </c>
      <c r="B20" s="16">
        <f>FLOOR(MIN(1,MAX(0,$B$12-3)),0.01)</f>
        <v>1</v>
      </c>
      <c r="C20" s="18">
        <f>$I$9</f>
        <v>1549.37</v>
      </c>
      <c r="D20" s="18">
        <f>B20*C20</f>
        <v>1549.37</v>
      </c>
      <c r="E20" s="2"/>
      <c r="F20" s="2"/>
      <c r="G20" s="2"/>
      <c r="H20" s="2"/>
      <c r="I20" s="2"/>
      <c r="J20" s="2"/>
      <c r="K20" s="2"/>
      <c r="L20" s="2"/>
    </row>
    <row r="21" spans="1:12" x14ac:dyDescent="0.35">
      <c r="A21" s="15" t="s">
        <v>25</v>
      </c>
      <c r="B21" s="16">
        <f>FLOOR(MIN(1,MAX(0,$B$12-4)),0.01)</f>
        <v>0.01</v>
      </c>
      <c r="C21" s="17">
        <f>$I$10</f>
        <v>1549.37</v>
      </c>
      <c r="D21" s="17">
        <f>B21*C21</f>
        <v>15.493699999999999</v>
      </c>
      <c r="E21" s="2"/>
      <c r="F21" s="19"/>
      <c r="G21" s="2"/>
      <c r="H21" s="2"/>
      <c r="I21" s="2"/>
      <c r="J21" s="2"/>
      <c r="K21" s="2"/>
      <c r="L21" s="2"/>
    </row>
    <row r="22" spans="1:12" x14ac:dyDescent="0.35">
      <c r="A22" s="20" t="s">
        <v>28</v>
      </c>
      <c r="B22" s="20"/>
      <c r="C22" s="20"/>
      <c r="D22" s="21">
        <f>SUM(D17:D21)</f>
        <v>9828.1737000000012</v>
      </c>
      <c r="E22" s="22"/>
      <c r="F22" s="23"/>
      <c r="G22" s="2"/>
      <c r="H22" s="2"/>
      <c r="I22" s="2"/>
      <c r="J22" s="2"/>
      <c r="K22" s="2"/>
      <c r="L22" s="2"/>
    </row>
    <row r="23" spans="1:12" x14ac:dyDescent="0.35">
      <c r="A23" s="24" t="s">
        <v>29</v>
      </c>
      <c r="B23" s="24"/>
      <c r="C23" s="24"/>
      <c r="D23" s="25">
        <f>(D22*30%)+D22</f>
        <v>12776.625810000001</v>
      </c>
      <c r="E23" s="22"/>
      <c r="F23" s="23"/>
      <c r="G23" s="2"/>
      <c r="H23" s="2"/>
      <c r="I23" s="2"/>
      <c r="J23" s="2"/>
      <c r="K23" s="2"/>
      <c r="L23" s="2"/>
    </row>
    <row r="24" spans="1:12" ht="15" customHeight="1" x14ac:dyDescent="0.35">
      <c r="A24" s="6" t="s">
        <v>26</v>
      </c>
      <c r="B24" s="16">
        <f>$B$13</f>
        <v>2</v>
      </c>
      <c r="C24" s="18">
        <f>IF($B$13&gt;0, INDEX($I$6:$I$10, MAX(1, ROUNDUP($B$12, 0))), 0)</f>
        <v>1549.37</v>
      </c>
      <c r="D24" s="26">
        <f>B24*C24</f>
        <v>3098.74</v>
      </c>
      <c r="E24" s="2"/>
      <c r="F24" s="2"/>
      <c r="G24" s="2"/>
      <c r="H24" s="2"/>
      <c r="I24" s="2"/>
      <c r="J24" s="2"/>
      <c r="K24" s="2"/>
      <c r="L24" s="2"/>
    </row>
    <row r="25" spans="1:12" x14ac:dyDescent="0.35">
      <c r="A25" s="27" t="s">
        <v>27</v>
      </c>
      <c r="B25" s="28"/>
      <c r="C25" s="28"/>
      <c r="D25" s="29">
        <f>D24+D22</f>
        <v>12926.913700000001</v>
      </c>
      <c r="E25" s="2"/>
      <c r="F25" s="2"/>
      <c r="G25" s="2"/>
      <c r="H25" s="2"/>
      <c r="I25" s="2"/>
      <c r="J25" s="2"/>
      <c r="K25" s="2"/>
      <c r="L25" s="2"/>
    </row>
    <row r="26" spans="1:12" x14ac:dyDescent="0.35">
      <c r="A26" s="30" t="s">
        <v>33</v>
      </c>
      <c r="B26" s="31"/>
      <c r="C26" s="31"/>
      <c r="D26" s="32">
        <f>D25+D25*30%</f>
        <v>16804.987810000002</v>
      </c>
      <c r="E26" s="2"/>
      <c r="F26" s="2"/>
      <c r="G26" s="2"/>
      <c r="H26" s="2"/>
      <c r="I26" s="2"/>
      <c r="J26" s="2"/>
      <c r="K26" s="2"/>
      <c r="L26" s="2"/>
    </row>
    <row r="27" spans="1:12" x14ac:dyDescent="0.35">
      <c r="A27" s="3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35">
      <c r="A28" s="33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35">
      <c r="A29" s="33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35">
      <c r="A30" s="3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sheetProtection algorithmName="SHA-512" hashValue="rJ9dLU6xCExaZRIGfRWZDIapY8KvUKM0y8aw2mY7GhNi2kuEEuAjnbVqVK1fm0iHKMu6DnJwJa/uqckzTZhS4Q==" saltValue="2NpGqTJ8ox9CaoKLCpf3jA==" spinCount="100000" sheet="1" objects="1" scenarios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Calcolo Esatto 4 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Angela Maria Dedola</cp:lastModifiedBy>
  <dcterms:created xsi:type="dcterms:W3CDTF">2026-07-10T12:08:58Z</dcterms:created>
  <dcterms:modified xsi:type="dcterms:W3CDTF">2026-07-21T10:22:18Z</dcterms:modified>
</cp:coreProperties>
</file>