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acurzi_deloitte_it/Documents/Desktop/Sardegna/Sardegna 6_2 rinnovo (2023)/Medicinali 26/Documenti/"/>
    </mc:Choice>
  </mc:AlternateContent>
  <xr:revisionPtr revIDLastSave="0" documentId="8_{2C732391-334F-4180-8C69-4EA4F29E0B21}" xr6:coauthVersionLast="47" xr6:coauthVersionMax="47" xr10:uidLastSave="{00000000-0000-0000-0000-000000000000}"/>
  <bookViews>
    <workbookView xWindow="-12060" yWindow="-21720" windowWidth="51840" windowHeight="21120" xr2:uid="{AFF41A5B-22DE-43F4-A1DD-4F54F90ACE14}"/>
  </bookViews>
  <sheets>
    <sheet name="Allegato 7 " sheetId="1" r:id="rId1"/>
  </sheets>
  <definedNames>
    <definedName name="_xlnm._FilterDatabase" localSheetId="0" hidden="1">'Allegato 7 '!$A$1:$T$1</definedName>
    <definedName name="_xlnm.Print_Titles" localSheetId="0">'Allegato 7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7" i="1" l="1"/>
  <c r="P48" i="1" l="1"/>
  <c r="P49" i="1"/>
  <c r="P69" i="1"/>
  <c r="S69" i="1" s="1"/>
  <c r="P70" i="1"/>
  <c r="N68" i="1"/>
  <c r="Q70" i="1"/>
  <c r="Q78" i="1"/>
  <c r="Q75" i="1"/>
  <c r="Q74" i="1"/>
  <c r="Q73" i="1"/>
  <c r="Q72" i="1"/>
  <c r="Q71" i="1"/>
  <c r="Q69" i="1"/>
  <c r="Q66" i="1"/>
  <c r="Q65" i="1"/>
  <c r="Q64" i="1"/>
  <c r="Q56" i="1"/>
  <c r="Q55" i="1"/>
  <c r="Q54" i="1"/>
  <c r="Q49" i="1"/>
  <c r="Q48" i="1"/>
  <c r="Q47" i="1"/>
  <c r="Q46" i="1"/>
  <c r="Q45" i="1"/>
  <c r="Q44" i="1"/>
  <c r="Q30" i="1"/>
  <c r="Q26" i="1"/>
  <c r="Q25" i="1"/>
  <c r="Q24" i="1"/>
  <c r="Q21" i="1"/>
  <c r="Q20" i="1"/>
  <c r="Q17" i="1"/>
  <c r="Q16" i="1"/>
  <c r="Q13" i="1"/>
  <c r="Q12" i="1"/>
  <c r="Q11" i="1"/>
  <c r="Q10" i="1"/>
  <c r="Q9" i="1"/>
  <c r="Q8" i="1"/>
  <c r="Q7" i="1"/>
  <c r="Q6" i="1"/>
  <c r="Q5" i="1"/>
  <c r="Q4" i="1"/>
  <c r="Q3" i="1"/>
  <c r="Q2" i="1"/>
  <c r="N2" i="1"/>
  <c r="S49" i="1" l="1"/>
  <c r="S48" i="1"/>
  <c r="S70" i="1"/>
  <c r="P7" i="1" l="1"/>
  <c r="S7" i="1" s="1"/>
  <c r="P6" i="1"/>
  <c r="S6" i="1" s="1"/>
  <c r="P2" i="1"/>
  <c r="S2" i="1" s="1"/>
  <c r="T2" i="1" s="1"/>
  <c r="N76" i="1"/>
  <c r="N84" i="1"/>
  <c r="N83" i="1"/>
  <c r="K83" i="1"/>
  <c r="N82" i="1"/>
  <c r="K82" i="1"/>
  <c r="N81" i="1"/>
  <c r="O81" i="1" s="1"/>
  <c r="K81" i="1"/>
  <c r="N80" i="1"/>
  <c r="K80" i="1"/>
  <c r="N79" i="1"/>
  <c r="K79" i="1"/>
  <c r="N78" i="1"/>
  <c r="K78" i="1"/>
  <c r="N77" i="1"/>
  <c r="N75" i="1"/>
  <c r="P74" i="1"/>
  <c r="S74" i="1" s="1"/>
  <c r="N74" i="1"/>
  <c r="P73" i="1"/>
  <c r="S73" i="1" s="1"/>
  <c r="N73" i="1"/>
  <c r="P72" i="1"/>
  <c r="N72" i="1"/>
  <c r="N71" i="1"/>
  <c r="R70" i="1"/>
  <c r="N70" i="1"/>
  <c r="N69" i="1"/>
  <c r="N67" i="1"/>
  <c r="N66" i="1"/>
  <c r="N65" i="1"/>
  <c r="N64" i="1"/>
  <c r="N63" i="1"/>
  <c r="N62" i="1"/>
  <c r="N61" i="1"/>
  <c r="N60" i="1"/>
  <c r="N59" i="1"/>
  <c r="N58" i="1"/>
  <c r="N57" i="1"/>
  <c r="O57" i="1" s="1"/>
  <c r="P56" i="1"/>
  <c r="N56" i="1"/>
  <c r="P55" i="1"/>
  <c r="S55" i="1" s="1"/>
  <c r="N55" i="1"/>
  <c r="P54" i="1"/>
  <c r="S54" i="1" s="1"/>
  <c r="N54" i="1"/>
  <c r="N53" i="1"/>
  <c r="N52" i="1"/>
  <c r="N51" i="1"/>
  <c r="N50" i="1"/>
  <c r="N49" i="1"/>
  <c r="N48" i="1"/>
  <c r="P47" i="1"/>
  <c r="N47" i="1"/>
  <c r="N46" i="1"/>
  <c r="N45" i="1"/>
  <c r="N44" i="1"/>
  <c r="N43" i="1"/>
  <c r="N42" i="1"/>
  <c r="N41" i="1"/>
  <c r="N40" i="1"/>
  <c r="N39" i="1"/>
  <c r="O39" i="1" s="1"/>
  <c r="N38" i="1"/>
  <c r="N37" i="1"/>
  <c r="N36" i="1"/>
  <c r="N35" i="1"/>
  <c r="N34" i="1"/>
  <c r="N33" i="1"/>
  <c r="N32" i="1"/>
  <c r="N31" i="1"/>
  <c r="P30" i="1"/>
  <c r="N30" i="1"/>
  <c r="N29" i="1"/>
  <c r="N28" i="1"/>
  <c r="N27" i="1"/>
  <c r="O27" i="1" s="1"/>
  <c r="N26" i="1"/>
  <c r="N25" i="1"/>
  <c r="P24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O22" i="1" l="1"/>
  <c r="R56" i="1"/>
  <c r="S56" i="1"/>
  <c r="R30" i="1"/>
  <c r="S30" i="1"/>
  <c r="R47" i="1"/>
  <c r="S47" i="1"/>
  <c r="T47" i="1" s="1"/>
  <c r="P57" i="1"/>
  <c r="Q22" i="1"/>
  <c r="R24" i="1"/>
  <c r="S24" i="1"/>
  <c r="T24" i="1" s="1"/>
  <c r="Q27" i="1"/>
  <c r="R72" i="1"/>
  <c r="S72" i="1"/>
  <c r="T72" i="1" s="1"/>
  <c r="O41" i="1"/>
  <c r="O79" i="1"/>
  <c r="O18" i="1"/>
  <c r="O31" i="1"/>
  <c r="O34" i="1"/>
  <c r="O14" i="1"/>
  <c r="P14" i="1" s="1"/>
  <c r="O50" i="1"/>
  <c r="O67" i="1"/>
  <c r="Q39" i="1"/>
  <c r="P39" i="1"/>
  <c r="O83" i="1"/>
  <c r="Q79" i="1"/>
  <c r="Q57" i="1"/>
  <c r="R57" i="1" s="1"/>
  <c r="Q81" i="1"/>
  <c r="P22" i="1"/>
  <c r="S22" i="1" s="1"/>
  <c r="O76" i="1"/>
  <c r="T73" i="1"/>
  <c r="P10" i="1"/>
  <c r="P21" i="1"/>
  <c r="T56" i="1"/>
  <c r="P8" i="1"/>
  <c r="R74" i="1"/>
  <c r="P64" i="1"/>
  <c r="P9" i="1"/>
  <c r="P16" i="1"/>
  <c r="P46" i="1"/>
  <c r="S46" i="1" s="1"/>
  <c r="T46" i="1" s="1"/>
  <c r="R73" i="1"/>
  <c r="P4" i="1"/>
  <c r="P25" i="1"/>
  <c r="T74" i="1"/>
  <c r="P5" i="1"/>
  <c r="P20" i="1"/>
  <c r="P26" i="1"/>
  <c r="P41" i="1"/>
  <c r="R69" i="1"/>
  <c r="R48" i="1"/>
  <c r="T30" i="1"/>
  <c r="T54" i="1"/>
  <c r="R54" i="1"/>
  <c r="T6" i="1"/>
  <c r="R6" i="1"/>
  <c r="R55" i="1"/>
  <c r="T55" i="1"/>
  <c r="R7" i="1"/>
  <c r="T7" i="1"/>
  <c r="T70" i="1"/>
  <c r="P12" i="1"/>
  <c r="S12" i="1" s="1"/>
  <c r="P66" i="1"/>
  <c r="P44" i="1"/>
  <c r="S44" i="1" s="1"/>
  <c r="P79" i="1"/>
  <c r="P11" i="1"/>
  <c r="S11" i="1" s="1"/>
  <c r="P27" i="1"/>
  <c r="P75" i="1"/>
  <c r="P17" i="1"/>
  <c r="S17" i="1" s="1"/>
  <c r="P65" i="1"/>
  <c r="S65" i="1" s="1"/>
  <c r="P78" i="1"/>
  <c r="S78" i="1" s="1"/>
  <c r="N87" i="1"/>
  <c r="P71" i="1"/>
  <c r="S71" i="1" s="1"/>
  <c r="P13" i="1"/>
  <c r="S13" i="1" s="1"/>
  <c r="P45" i="1"/>
  <c r="S45" i="1" s="1"/>
  <c r="P81" i="1"/>
  <c r="S81" i="1" s="1"/>
  <c r="P3" i="1"/>
  <c r="Q50" i="1" l="1"/>
  <c r="R21" i="1"/>
  <c r="S21" i="1"/>
  <c r="R10" i="1"/>
  <c r="S10" i="1"/>
  <c r="R25" i="1"/>
  <c r="S25" i="1"/>
  <c r="T25" i="1" s="1"/>
  <c r="P83" i="1"/>
  <c r="R83" i="1" s="1"/>
  <c r="S83" i="1"/>
  <c r="T83" i="1" s="1"/>
  <c r="R64" i="1"/>
  <c r="S64" i="1"/>
  <c r="T64" i="1" s="1"/>
  <c r="S57" i="1"/>
  <c r="T57" i="1" s="1"/>
  <c r="S5" i="1"/>
  <c r="T5" i="1" s="1"/>
  <c r="S79" i="1"/>
  <c r="T79" i="1" s="1"/>
  <c r="R27" i="1"/>
  <c r="R66" i="1"/>
  <c r="S66" i="1"/>
  <c r="T66" i="1" s="1"/>
  <c r="R8" i="1"/>
  <c r="S8" i="1"/>
  <c r="R3" i="1"/>
  <c r="S3" i="1"/>
  <c r="R20" i="1"/>
  <c r="S20" i="1"/>
  <c r="T20" i="1" s="1"/>
  <c r="Q31" i="1"/>
  <c r="R79" i="1"/>
  <c r="T22" i="1"/>
  <c r="R9" i="1"/>
  <c r="S9" i="1"/>
  <c r="T9" i="1" s="1"/>
  <c r="R75" i="1"/>
  <c r="S75" i="1"/>
  <c r="T75" i="1" s="1"/>
  <c r="R16" i="1"/>
  <c r="S16" i="1"/>
  <c r="T16" i="1" s="1"/>
  <c r="R26" i="1"/>
  <c r="S26" i="1"/>
  <c r="T26" i="1" s="1"/>
  <c r="P67" i="1"/>
  <c r="R67" i="1" s="1"/>
  <c r="Q34" i="1"/>
  <c r="S39" i="1"/>
  <c r="T39" i="1" s="1"/>
  <c r="P18" i="1"/>
  <c r="S18" i="1"/>
  <c r="R4" i="1"/>
  <c r="S4" i="1"/>
  <c r="T4" i="1" s="1"/>
  <c r="Q14" i="1"/>
  <c r="R14" i="1" s="1"/>
  <c r="Q41" i="1"/>
  <c r="R41" i="1" s="1"/>
  <c r="S41" i="1"/>
  <c r="P31" i="1"/>
  <c r="R46" i="1"/>
  <c r="S27" i="1"/>
  <c r="T27" i="1" s="1"/>
  <c r="Q83" i="1"/>
  <c r="Q67" i="1"/>
  <c r="P50" i="1"/>
  <c r="R50" i="1" s="1"/>
  <c r="Q18" i="1"/>
  <c r="P34" i="1"/>
  <c r="R34" i="1" s="1"/>
  <c r="Q76" i="1"/>
  <c r="R39" i="1"/>
  <c r="R22" i="1"/>
  <c r="P76" i="1"/>
  <c r="S76" i="1" s="1"/>
  <c r="T41" i="1"/>
  <c r="T10" i="1"/>
  <c r="T21" i="1"/>
  <c r="T8" i="1"/>
  <c r="T48" i="1"/>
  <c r="R5" i="1"/>
  <c r="T69" i="1"/>
  <c r="R2" i="1"/>
  <c r="R12" i="1"/>
  <c r="T12" i="1"/>
  <c r="T44" i="1"/>
  <c r="R44" i="1"/>
  <c r="R71" i="1"/>
  <c r="T71" i="1"/>
  <c r="T49" i="1"/>
  <c r="R49" i="1"/>
  <c r="T11" i="1"/>
  <c r="R11" i="1"/>
  <c r="T81" i="1"/>
  <c r="R81" i="1"/>
  <c r="T65" i="1"/>
  <c r="R65" i="1"/>
  <c r="T13" i="1"/>
  <c r="R13" i="1"/>
  <c r="T78" i="1"/>
  <c r="R78" i="1"/>
  <c r="T17" i="1"/>
  <c r="R17" i="1"/>
  <c r="T45" i="1"/>
  <c r="R45" i="1"/>
  <c r="S14" i="1" l="1"/>
  <c r="T14" i="1" s="1"/>
  <c r="R31" i="1"/>
  <c r="S31" i="1"/>
  <c r="T31" i="1" s="1"/>
  <c r="S34" i="1"/>
  <c r="S50" i="1"/>
  <c r="R18" i="1"/>
  <c r="S67" i="1"/>
  <c r="T67" i="1" s="1"/>
  <c r="Q87" i="1"/>
  <c r="T34" i="1"/>
  <c r="T50" i="1"/>
  <c r="T18" i="1"/>
  <c r="R76" i="1"/>
  <c r="T76" i="1"/>
  <c r="T3" i="1"/>
  <c r="R87" i="1" l="1"/>
  <c r="S87" i="1"/>
</calcChain>
</file>

<file path=xl/sharedStrings.xml><?xml version="1.0" encoding="utf-8"?>
<sst xmlns="http://schemas.openxmlformats.org/spreadsheetml/2006/main" count="695" uniqueCount="298">
  <si>
    <t>Lotti</t>
  </si>
  <si>
    <t>voci</t>
  </si>
  <si>
    <t>CIG</t>
  </si>
  <si>
    <t>ATC</t>
  </si>
  <si>
    <t>Principio Attivo</t>
  </si>
  <si>
    <t>Forma Farmaceutica</t>
  </si>
  <si>
    <t>Dosaggio</t>
  </si>
  <si>
    <t>UM oggetto iniziativa</t>
  </si>
  <si>
    <t>Via di somministrazione</t>
  </si>
  <si>
    <t>NOTE</t>
  </si>
  <si>
    <t>Quantitativi annui in gara</t>
  </si>
  <si>
    <t>OPZIONE QUINTO
(€, senza iva)</t>
  </si>
  <si>
    <t>OPZIONE PROROGA TECNICA 12 mesi
(€, senza iva)</t>
  </si>
  <si>
    <t>OPZIONI TOTALI</t>
  </si>
  <si>
    <t>GARANZIA PROVVISORIA</t>
  </si>
  <si>
    <t>A</t>
  </si>
  <si>
    <t>A03AX12</t>
  </si>
  <si>
    <t>FLOROGLUCINOLO/MEGLUCINOLO</t>
  </si>
  <si>
    <t>COMPRESSE</t>
  </si>
  <si>
    <t>80 MG + 80 MG</t>
  </si>
  <si>
    <t>COMPRESSA</t>
  </si>
  <si>
    <t>ORALE</t>
  </si>
  <si>
    <t>FLOROGLUCINOLO</t>
  </si>
  <si>
    <t>FIALE</t>
  </si>
  <si>
    <t>4 ML (10 MG/ML)</t>
  </si>
  <si>
    <t>FIALA</t>
  </si>
  <si>
    <t>SOTTOCUTANEA</t>
  </si>
  <si>
    <t>A03FA01</t>
  </si>
  <si>
    <t>METOCLOPRAMIDE CLORIDRATO</t>
  </si>
  <si>
    <t>10 MG</t>
  </si>
  <si>
    <t>A05AX07</t>
  </si>
  <si>
    <t>SELADELPAR</t>
  </si>
  <si>
    <t>CAPSULA</t>
  </si>
  <si>
    <t>A08AA12</t>
  </si>
  <si>
    <t>SETMELANOTIDE</t>
  </si>
  <si>
    <t>SOLUZIONE INIETTABILE</t>
  </si>
  <si>
    <t>1 ML (10 MG/ML)</t>
  </si>
  <si>
    <t>FLACONCINO</t>
  </si>
  <si>
    <t>A10AB05</t>
  </si>
  <si>
    <t>INSULINA ASPART</t>
  </si>
  <si>
    <t>CARTUCCIA</t>
  </si>
  <si>
    <t>3 ML (100 U.I./ML)</t>
  </si>
  <si>
    <t>PEZZO</t>
  </si>
  <si>
    <t>A11CC05</t>
  </si>
  <si>
    <t>COLECALCIFEROLO</t>
  </si>
  <si>
    <t>GOCCE</t>
  </si>
  <si>
    <t>2,5 ML (25.000 U.I./ML)</t>
  </si>
  <si>
    <t>FLACONE</t>
  </si>
  <si>
    <t>B02BD02</t>
  </si>
  <si>
    <t>EFANESOCTOCOG ALFA</t>
  </si>
  <si>
    <t>polvere e solvente per soluzione iniettabile</t>
  </si>
  <si>
    <t>UI</t>
  </si>
  <si>
    <t>ENDOVENOSA</t>
  </si>
  <si>
    <t>B02BD05</t>
  </si>
  <si>
    <t>FATTORE VII DI COAGULAZIONE DEL SANGUE UMANO LIOFILIZZATO</t>
  </si>
  <si>
    <t>600 U.I.</t>
  </si>
  <si>
    <t>B02BD06</t>
  </si>
  <si>
    <t>FATTORE VIII UMANO DI COAGULAZIONE/FATTORE DI VON WILLEBRAND</t>
  </si>
  <si>
    <t>1.000 U.I + 2.400 U.I.</t>
  </si>
  <si>
    <t>B02BX10</t>
  </si>
  <si>
    <t>CONCIZUMAB</t>
  </si>
  <si>
    <t>PENNA</t>
  </si>
  <si>
    <t>MG</t>
  </si>
  <si>
    <t>C02CA06</t>
  </si>
  <si>
    <t>URAPIDIL CLORIDRATO</t>
  </si>
  <si>
    <t>10 ML (5 MG/ML)</t>
  </si>
  <si>
    <t>C02KX06</t>
  </si>
  <si>
    <t>SOTATERCEPT</t>
  </si>
  <si>
    <t>45 MG</t>
  </si>
  <si>
    <t>TUTTI I CONFEZIONAMENTI</t>
  </si>
  <si>
    <t>B</t>
  </si>
  <si>
    <t>60 MG</t>
  </si>
  <si>
    <t>C03DA02</t>
  </si>
  <si>
    <t xml:space="preserve">POTASSIO CANRENOATO </t>
  </si>
  <si>
    <t>200 MG</t>
  </si>
  <si>
    <t>C10AX13</t>
  </si>
  <si>
    <t>EVOLOCUMAB</t>
  </si>
  <si>
    <t>1 ML (140 MG/ML)</t>
  </si>
  <si>
    <t>C10AX14</t>
  </si>
  <si>
    <t>ALIROCUMAB</t>
  </si>
  <si>
    <t>1 ML (150 MG/ML)</t>
  </si>
  <si>
    <t>2 ML (150 MG/ML)</t>
  </si>
  <si>
    <t>C10BA10</t>
  </si>
  <si>
    <t>ACIDO BEMPEDOICO/EZETIMIBE</t>
  </si>
  <si>
    <t>180 MG + 10 MG</t>
  </si>
  <si>
    <t>D11AH11</t>
  </si>
  <si>
    <t>DELGOCITINIB</t>
  </si>
  <si>
    <t>CREMA</t>
  </si>
  <si>
    <t>60 G (20 MG/G)</t>
  </si>
  <si>
    <t>TUBO</t>
  </si>
  <si>
    <t>H01CC04</t>
  </si>
  <si>
    <t>LINZAGOLIX</t>
  </si>
  <si>
    <t>COMPRESSE RIVESTITE</t>
  </si>
  <si>
    <t>100 MG</t>
  </si>
  <si>
    <t>H02AB01</t>
  </si>
  <si>
    <t>BETAMETASONE FOSFATO</t>
  </si>
  <si>
    <t>2 ML (0,75 MG/ML)</t>
  </si>
  <si>
    <t>H02AB04</t>
  </si>
  <si>
    <t>METILPREDNISOLONE</t>
  </si>
  <si>
    <t>125 MG + 2 ML</t>
  </si>
  <si>
    <t>H04AA01</t>
  </si>
  <si>
    <t>GLUCAGONE</t>
  </si>
  <si>
    <t>POLVERE NASALE</t>
  </si>
  <si>
    <t>3 MG</t>
  </si>
  <si>
    <t>H05AA05</t>
  </si>
  <si>
    <t>PALOPEGTERIPARATIDE</t>
  </si>
  <si>
    <t>0,56 ML (168 MCG)</t>
  </si>
  <si>
    <t>0,98 ML (294 MCG)</t>
  </si>
  <si>
    <t>C</t>
  </si>
  <si>
    <t>1,4 ML (420 MCG)</t>
  </si>
  <si>
    <t>J01FA09</t>
  </si>
  <si>
    <t>CLARITROMICINA</t>
  </si>
  <si>
    <t>500 MG</t>
  </si>
  <si>
    <t>L01EM03</t>
  </si>
  <si>
    <t>ALPELISIB</t>
  </si>
  <si>
    <t>28 CPR X 50 MG + 28 CPR X 200 MG</t>
  </si>
  <si>
    <t>150 MG</t>
  </si>
  <si>
    <t>L01EN01</t>
  </si>
  <si>
    <t>ERDAFITINIB</t>
  </si>
  <si>
    <t>confezionamento 56 compresse</t>
  </si>
  <si>
    <t>confezionamento 84 compresse</t>
  </si>
  <si>
    <t>4 MG</t>
  </si>
  <si>
    <t>confezionamento 28 compresse</t>
  </si>
  <si>
    <t>D</t>
  </si>
  <si>
    <t>E</t>
  </si>
  <si>
    <t>5 MG</t>
  </si>
  <si>
    <t>L01EX27</t>
  </si>
  <si>
    <t>CAPIVASERTINIB</t>
  </si>
  <si>
    <t>160 MG</t>
  </si>
  <si>
    <t>L01XK03</t>
  </si>
  <si>
    <t>RUCAPARIB</t>
  </si>
  <si>
    <t>250 MG</t>
  </si>
  <si>
    <t>300 MG</t>
  </si>
  <si>
    <t>L01XL09</t>
  </si>
  <si>
    <t>TABELECLEUCEL</t>
  </si>
  <si>
    <t>DISPERSIONE PER PREPARAZIONE INIETTABILE</t>
  </si>
  <si>
    <t>2,8×10 ALLA SETTIMA - 7,3×10 ALLA SETTIMA CELLULE/ML - 1 ML</t>
  </si>
  <si>
    <t>L02AE04</t>
  </si>
  <si>
    <t>TRIPTORELINA</t>
  </si>
  <si>
    <t>22,5 MG</t>
  </si>
  <si>
    <t>L02BB06</t>
  </si>
  <si>
    <t>DAROLUTAMIDE</t>
  </si>
  <si>
    <t>L04AE05</t>
  </si>
  <si>
    <t>ETRASIMOD</t>
  </si>
  <si>
    <t>2 MG</t>
  </si>
  <si>
    <t>M01AX17</t>
  </si>
  <si>
    <t>NIMESULIDE</t>
  </si>
  <si>
    <t>GRANULATO</t>
  </si>
  <si>
    <t>BUSTA/FLACONE</t>
  </si>
  <si>
    <t>M03BX05</t>
  </si>
  <si>
    <t>TIOCOLCHICOSIDE</t>
  </si>
  <si>
    <t>2 ML (4 MG)</t>
  </si>
  <si>
    <t>N02AA03</t>
  </si>
  <si>
    <t>IDROMORFONE CLORIDRATO</t>
  </si>
  <si>
    <t>8 MG</t>
  </si>
  <si>
    <t>16 MG</t>
  </si>
  <si>
    <t>N02AA04</t>
  </si>
  <si>
    <t>24 MG</t>
  </si>
  <si>
    <t>N02CD03</t>
  </si>
  <si>
    <t>FREMANEZUMAB</t>
  </si>
  <si>
    <t>SIRINGA PRERIEMPITA</t>
  </si>
  <si>
    <t>1,5 ML (150 MG/ML)</t>
  </si>
  <si>
    <t>SIRINGA</t>
  </si>
  <si>
    <t>N03AX17</t>
  </si>
  <si>
    <t>STIRIPENTOLO</t>
  </si>
  <si>
    <t>POLVERE /CAPSULA</t>
  </si>
  <si>
    <t>OFFRIRE SIA POLVERE CHE CAPSULA</t>
  </si>
  <si>
    <t>N03AX23</t>
  </si>
  <si>
    <t>BRIVARACETAM</t>
  </si>
  <si>
    <t>25 MG</t>
  </si>
  <si>
    <t>50 MG</t>
  </si>
  <si>
    <t>75 MG</t>
  </si>
  <si>
    <t>F</t>
  </si>
  <si>
    <t>5 ML (10 MG/ML)</t>
  </si>
  <si>
    <t>G</t>
  </si>
  <si>
    <t>SOLUZIONE ORALE</t>
  </si>
  <si>
    <t>300 ML (10 MG/ML)</t>
  </si>
  <si>
    <t>N05BA01</t>
  </si>
  <si>
    <t>DIAZEPAM</t>
  </si>
  <si>
    <t>N06AX27</t>
  </si>
  <si>
    <t>ESKETAMINA</t>
  </si>
  <si>
    <t>SPRAY NASALE</t>
  </si>
  <si>
    <t>0,2 ML (140 MG/ML)</t>
  </si>
  <si>
    <t>SOLUZIONE USO NASALE</t>
  </si>
  <si>
    <t>N06DA03</t>
  </si>
  <si>
    <t>RIVASTIGMINA</t>
  </si>
  <si>
    <t>CEROTTI</t>
  </si>
  <si>
    <t>9,5 MG/24 H</t>
  </si>
  <si>
    <t>CEROTTO</t>
  </si>
  <si>
    <t>TRANSDERMICA</t>
  </si>
  <si>
    <t>N06DA52</t>
  </si>
  <si>
    <t>DONEPEZIL E MEMANTINA</t>
  </si>
  <si>
    <t>10 MG + 10 MG</t>
  </si>
  <si>
    <t>10 MG + 20 MG</t>
  </si>
  <si>
    <t>N06DX01</t>
  </si>
  <si>
    <t>MEMANTINA CLORIDRATO</t>
  </si>
  <si>
    <t>20 MG</t>
  </si>
  <si>
    <t>N07XX25</t>
  </si>
  <si>
    <t>OMAVELOXOLONE</t>
  </si>
  <si>
    <t>CAPSULE</t>
  </si>
  <si>
    <t>R05CB06</t>
  </si>
  <si>
    <t>AMBROXOLO CLORIDRATO</t>
  </si>
  <si>
    <t>GRANUATO</t>
  </si>
  <si>
    <t>30 MG</t>
  </si>
  <si>
    <t>S01AA30</t>
  </si>
  <si>
    <t>CLORAMFENICOLO/COLISTIMETATO SODICO/TETRACICLINA</t>
  </si>
  <si>
    <t>POMATA OFTALMICA</t>
  </si>
  <si>
    <t>5 G (1,0% + 0,5% + 900.000 U.I.)</t>
  </si>
  <si>
    <t>TOPICA</t>
  </si>
  <si>
    <t>V03AB32</t>
  </si>
  <si>
    <t>GLUTATIONE SODICO</t>
  </si>
  <si>
    <t>600 MG</t>
  </si>
  <si>
    <t>M09AX14</t>
  </si>
  <si>
    <t>GIVINOSTAT</t>
  </si>
  <si>
    <t>SOSPENSIONE ORALE</t>
  </si>
  <si>
    <t>140 ML (8,86 MG/ML)</t>
  </si>
  <si>
    <t>R05CB01</t>
  </si>
  <si>
    <t>ACETILCISTEINA</t>
  </si>
  <si>
    <t>L04AB06</t>
  </si>
  <si>
    <t>GOLIMUMAB</t>
  </si>
  <si>
    <t>DA OFFRIRE SIA PENNA CHE SIRINGA</t>
  </si>
  <si>
    <t>A05AX05</t>
  </si>
  <si>
    <t>ODEVIXIBAT</t>
  </si>
  <si>
    <t>DIVERSI DOSAGGI</t>
  </si>
  <si>
    <t>MCG</t>
  </si>
  <si>
    <t>L01EB09</t>
  </si>
  <si>
    <t>LAZERTINIB</t>
  </si>
  <si>
    <t>240 MG</t>
  </si>
  <si>
    <t>28 cpr rivestite 240 mg</t>
  </si>
  <si>
    <t>80 MG</t>
  </si>
  <si>
    <t>56 cpr rivestite 80 mg</t>
  </si>
  <si>
    <t>L01FF12</t>
  </si>
  <si>
    <t>SERPLULIMAB</t>
  </si>
  <si>
    <t>concentrato per soluzione per infusione</t>
  </si>
  <si>
    <t>100 MG (10 mg/ml)</t>
  </si>
  <si>
    <t>L01XX77</t>
  </si>
  <si>
    <t>ADAGRASIB</t>
  </si>
  <si>
    <t>BBD653C99E</t>
  </si>
  <si>
    <t>BBD653DA71</t>
  </si>
  <si>
    <t>BBD653EB44</t>
  </si>
  <si>
    <t>BBD653FC17</t>
  </si>
  <si>
    <t>BBD6540CEA</t>
  </si>
  <si>
    <t>BBD6541DBD</t>
  </si>
  <si>
    <t>BBD6542E90</t>
  </si>
  <si>
    <t>BBD6543F63</t>
  </si>
  <si>
    <t>BBD654403B</t>
  </si>
  <si>
    <t>BBD654510E</t>
  </si>
  <si>
    <t>BBD65461E1</t>
  </si>
  <si>
    <t>BBD65472B4</t>
  </si>
  <si>
    <t>BBD6548387</t>
  </si>
  <si>
    <t>BBD654945A</t>
  </si>
  <si>
    <t>BBD654A52D</t>
  </si>
  <si>
    <t>BBD654B600</t>
  </si>
  <si>
    <t>BBD654C6D3</t>
  </si>
  <si>
    <t>BBD654D7A6</t>
  </si>
  <si>
    <t>BBD654E879</t>
  </si>
  <si>
    <t>BBD654F94C</t>
  </si>
  <si>
    <t>BBD6550A1F</t>
  </si>
  <si>
    <t>BBD6551AF2</t>
  </si>
  <si>
    <t>BBD6552BC5</t>
  </si>
  <si>
    <t>BBD6553C98</t>
  </si>
  <si>
    <t>BBD6554D6B</t>
  </si>
  <si>
    <t>BBD6555E3E</t>
  </si>
  <si>
    <t>BBD6556F11</t>
  </si>
  <si>
    <t>BBD6557FE4</t>
  </si>
  <si>
    <t>BBD65580BC</t>
  </si>
  <si>
    <t>BBD655918F</t>
  </si>
  <si>
    <t>BBD655A262</t>
  </si>
  <si>
    <t>BBD655B335</t>
  </si>
  <si>
    <t>BBD655C408</t>
  </si>
  <si>
    <t>BBD655D4DB</t>
  </si>
  <si>
    <t>BBD655E5AE</t>
  </si>
  <si>
    <t>BBD655F681</t>
  </si>
  <si>
    <t>BBD6560754</t>
  </si>
  <si>
    <t>BBD6561827</t>
  </si>
  <si>
    <t>BBD65628FA</t>
  </si>
  <si>
    <t>BBD65639CD</t>
  </si>
  <si>
    <t>BBD6564AA0</t>
  </si>
  <si>
    <t>BBD6565B73</t>
  </si>
  <si>
    <t>BBD6566C46</t>
  </si>
  <si>
    <t>BBD6567D19</t>
  </si>
  <si>
    <t>BBD6568DEC</t>
  </si>
  <si>
    <t>BBD6569EBF</t>
  </si>
  <si>
    <t>BBD656AF92</t>
  </si>
  <si>
    <t>BBD656B06A</t>
  </si>
  <si>
    <t>BBD656C13D</t>
  </si>
  <si>
    <t>BBD656D210</t>
  </si>
  <si>
    <t>BBD656E2E3</t>
  </si>
  <si>
    <t>BBD656F3B6</t>
  </si>
  <si>
    <t>BBD6570489</t>
  </si>
  <si>
    <t>BBD657155C</t>
  </si>
  <si>
    <t>BBD657262F</t>
  </si>
  <si>
    <t>BBD6573702</t>
  </si>
  <si>
    <t>Quantitativi in gara pluriennali</t>
  </si>
  <si>
    <t>Base d'asta unitaria (€, senza iva)</t>
  </si>
  <si>
    <t>Valore complessivo a base d'asta
(€, senza iva)</t>
  </si>
  <si>
    <t>Valore complessivo a base d'asta  somma sublotti
(€, senza iva)</t>
  </si>
  <si>
    <t>VALORE GLOBALE sul lotto
(€, senza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</si>
</sst>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#,##0.00000\ &quot;€&quot;"/>
    <numFmt numFmtId="167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6" fontId="4" fillId="0" borderId="5" xfId="2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5" xfId="1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166" fontId="4" fillId="0" borderId="10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13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6DF9EA4C-D375-4F82-B1DE-382CFACBA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4578-9CDA-4CC0-9D82-7B900CAE18D5}">
  <dimension ref="A1:T88"/>
  <sheetViews>
    <sheetView tabSelected="1" zoomScale="110" zoomScaleNormal="110" workbookViewId="0">
      <pane ySplit="1" topLeftCell="A2" activePane="bottomLeft" state="frozen"/>
      <selection pane="bottomLeft" activeCell="E9" sqref="E9"/>
    </sheetView>
  </sheetViews>
  <sheetFormatPr defaultColWidth="8.7265625" defaultRowHeight="12.5" x14ac:dyDescent="0.25"/>
  <cols>
    <col min="1" max="1" width="4.7265625" style="21" bestFit="1" customWidth="1"/>
    <col min="2" max="2" width="4.81640625" style="21" customWidth="1"/>
    <col min="3" max="3" width="21.90625" style="7" customWidth="1"/>
    <col min="4" max="4" width="10.453125" style="22" customWidth="1"/>
    <col min="5" max="5" width="26.54296875" style="23" customWidth="1"/>
    <col min="6" max="6" width="16.7265625" style="23" customWidth="1"/>
    <col min="7" max="7" width="19.08984375" style="23" customWidth="1"/>
    <col min="8" max="8" width="16.26953125" style="22" customWidth="1"/>
    <col min="9" max="9" width="17.7265625" style="22" customWidth="1"/>
    <col min="10" max="10" width="18.1796875" style="24" customWidth="1"/>
    <col min="11" max="11" width="13.7265625" style="22" bestFit="1" customWidth="1"/>
    <col min="12" max="13" width="14.26953125" style="22" customWidth="1"/>
    <col min="14" max="14" width="23.453125" style="22" customWidth="1"/>
    <col min="15" max="16" width="18.26953125" style="25" customWidth="1"/>
    <col min="17" max="17" width="16.453125" style="26" customWidth="1"/>
    <col min="18" max="18" width="17.81640625" style="26" customWidth="1"/>
    <col min="19" max="19" width="18.81640625" style="31" customWidth="1"/>
    <col min="20" max="20" width="16.90625" style="20" customWidth="1"/>
    <col min="21" max="16384" width="8.7265625" style="20"/>
  </cols>
  <sheetData>
    <row r="1" spans="1:20" s="7" customFormat="1" ht="52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293</v>
      </c>
      <c r="M1" s="2" t="s">
        <v>294</v>
      </c>
      <c r="N1" s="3" t="s">
        <v>295</v>
      </c>
      <c r="O1" s="3" t="s">
        <v>296</v>
      </c>
      <c r="P1" s="4" t="s">
        <v>11</v>
      </c>
      <c r="Q1" s="4" t="s">
        <v>12</v>
      </c>
      <c r="R1" s="4" t="s">
        <v>13</v>
      </c>
      <c r="S1" s="5" t="s">
        <v>297</v>
      </c>
      <c r="T1" s="6" t="s">
        <v>14</v>
      </c>
    </row>
    <row r="2" spans="1:20" s="7" customFormat="1" ht="25" x14ac:dyDescent="0.35">
      <c r="A2" s="8">
        <v>1</v>
      </c>
      <c r="B2" s="9" t="s">
        <v>15</v>
      </c>
      <c r="C2" s="9" t="s">
        <v>237</v>
      </c>
      <c r="D2" s="10" t="s">
        <v>16</v>
      </c>
      <c r="E2" s="8" t="s">
        <v>17</v>
      </c>
      <c r="F2" s="11" t="s">
        <v>18</v>
      </c>
      <c r="G2" s="9" t="s">
        <v>19</v>
      </c>
      <c r="H2" s="12" t="s">
        <v>20</v>
      </c>
      <c r="I2" s="12" t="s">
        <v>21</v>
      </c>
      <c r="J2" s="12"/>
      <c r="K2" s="13">
        <v>37850</v>
      </c>
      <c r="L2" s="13">
        <v>113550</v>
      </c>
      <c r="M2" s="14">
        <v>0.43180000000000002</v>
      </c>
      <c r="N2" s="14">
        <f>L2*M2</f>
        <v>49030.89</v>
      </c>
      <c r="O2" s="15">
        <v>49030.89</v>
      </c>
      <c r="P2" s="15">
        <f>O2*0.2</f>
        <v>9806.1779999999999</v>
      </c>
      <c r="Q2" s="16">
        <f>O2/3</f>
        <v>16343.63</v>
      </c>
      <c r="R2" s="16">
        <f>P2+Q2</f>
        <v>26149.807999999997</v>
      </c>
      <c r="S2" s="16">
        <f>O2+P2+Q2</f>
        <v>75180.698000000004</v>
      </c>
      <c r="T2" s="18">
        <f>S2*0.01</f>
        <v>751.80698000000007</v>
      </c>
    </row>
    <row r="3" spans="1:20" s="7" customFormat="1" ht="25" x14ac:dyDescent="0.35">
      <c r="A3" s="8">
        <v>2</v>
      </c>
      <c r="B3" s="9" t="s">
        <v>15</v>
      </c>
      <c r="C3" s="9" t="s">
        <v>238</v>
      </c>
      <c r="D3" s="10" t="s">
        <v>16</v>
      </c>
      <c r="E3" s="8" t="s">
        <v>22</v>
      </c>
      <c r="F3" s="11" t="s">
        <v>23</v>
      </c>
      <c r="G3" s="9" t="s">
        <v>24</v>
      </c>
      <c r="H3" s="12" t="s">
        <v>25</v>
      </c>
      <c r="I3" s="12" t="s">
        <v>26</v>
      </c>
      <c r="J3" s="12"/>
      <c r="K3" s="13">
        <v>59250</v>
      </c>
      <c r="L3" s="13">
        <v>177750</v>
      </c>
      <c r="M3" s="14">
        <v>0.309</v>
      </c>
      <c r="N3" s="14">
        <f t="shared" ref="N3:N66" si="0">L3*M3</f>
        <v>54924.75</v>
      </c>
      <c r="O3" s="15">
        <v>54924.75</v>
      </c>
      <c r="P3" s="15">
        <f t="shared" ref="P3:P66" si="1">O3*0.2</f>
        <v>10984.95</v>
      </c>
      <c r="Q3" s="16">
        <f>O3/3</f>
        <v>18308.25</v>
      </c>
      <c r="R3" s="16">
        <f>P3+Q3</f>
        <v>29293.200000000001</v>
      </c>
      <c r="S3" s="16">
        <f>O3+P3+Q3</f>
        <v>84217.95</v>
      </c>
      <c r="T3" s="18">
        <f>S3*0.01</f>
        <v>842.17949999999996</v>
      </c>
    </row>
    <row r="4" spans="1:20" s="7" customFormat="1" ht="25" x14ac:dyDescent="0.35">
      <c r="A4" s="8">
        <v>3</v>
      </c>
      <c r="B4" s="9" t="s">
        <v>15</v>
      </c>
      <c r="C4" s="9" t="s">
        <v>239</v>
      </c>
      <c r="D4" s="10" t="s">
        <v>27</v>
      </c>
      <c r="E4" s="8" t="s">
        <v>28</v>
      </c>
      <c r="F4" s="11" t="s">
        <v>23</v>
      </c>
      <c r="G4" s="10" t="s">
        <v>29</v>
      </c>
      <c r="H4" s="19" t="s">
        <v>25</v>
      </c>
      <c r="I4" s="12" t="s">
        <v>26</v>
      </c>
      <c r="J4" s="12"/>
      <c r="K4" s="13">
        <v>117800</v>
      </c>
      <c r="L4" s="13">
        <v>353400</v>
      </c>
      <c r="M4" s="14">
        <v>0.15</v>
      </c>
      <c r="N4" s="14">
        <f t="shared" si="0"/>
        <v>53010</v>
      </c>
      <c r="O4" s="15">
        <v>53010</v>
      </c>
      <c r="P4" s="15">
        <f t="shared" si="1"/>
        <v>10602</v>
      </c>
      <c r="Q4" s="16">
        <f>O4/3</f>
        <v>17670</v>
      </c>
      <c r="R4" s="16">
        <f>P4+Q4</f>
        <v>28272</v>
      </c>
      <c r="S4" s="16">
        <f>O4+P4+Q4</f>
        <v>81282</v>
      </c>
      <c r="T4" s="18">
        <f>S4*0.01</f>
        <v>812.82</v>
      </c>
    </row>
    <row r="5" spans="1:20" ht="19" customHeight="1" x14ac:dyDescent="0.25">
      <c r="A5" s="8">
        <v>4</v>
      </c>
      <c r="B5" s="9" t="s">
        <v>15</v>
      </c>
      <c r="C5" s="9" t="s">
        <v>240</v>
      </c>
      <c r="D5" s="10" t="s">
        <v>30</v>
      </c>
      <c r="E5" s="8" t="s">
        <v>31</v>
      </c>
      <c r="F5" s="11" t="s">
        <v>32</v>
      </c>
      <c r="G5" s="9" t="s">
        <v>29</v>
      </c>
      <c r="H5" s="12" t="s">
        <v>32</v>
      </c>
      <c r="I5" s="12" t="s">
        <v>21</v>
      </c>
      <c r="J5" s="12"/>
      <c r="K5" s="13">
        <v>19950</v>
      </c>
      <c r="L5" s="13">
        <v>59850</v>
      </c>
      <c r="M5" s="14">
        <v>117.84099999999999</v>
      </c>
      <c r="N5" s="14">
        <f t="shared" si="0"/>
        <v>7052783.8499999996</v>
      </c>
      <c r="O5" s="15">
        <v>7052783.8499999996</v>
      </c>
      <c r="P5" s="15">
        <f t="shared" si="1"/>
        <v>1410556.77</v>
      </c>
      <c r="Q5" s="16">
        <f>O5/3</f>
        <v>2350927.9499999997</v>
      </c>
      <c r="R5" s="16">
        <f>P5+Q5</f>
        <v>3761484.7199999997</v>
      </c>
      <c r="S5" s="16">
        <f>O5+P5+Q5</f>
        <v>10814268.569999998</v>
      </c>
      <c r="T5" s="18">
        <f>S5*0.01</f>
        <v>108142.68569999999</v>
      </c>
    </row>
    <row r="6" spans="1:20" ht="25" x14ac:dyDescent="0.25">
      <c r="A6" s="8">
        <v>5</v>
      </c>
      <c r="B6" s="9" t="s">
        <v>15</v>
      </c>
      <c r="C6" s="9" t="s">
        <v>241</v>
      </c>
      <c r="D6" s="8" t="s">
        <v>33</v>
      </c>
      <c r="E6" s="8" t="s">
        <v>34</v>
      </c>
      <c r="F6" s="11" t="s">
        <v>35</v>
      </c>
      <c r="G6" s="9" t="s">
        <v>36</v>
      </c>
      <c r="H6" s="12" t="s">
        <v>37</v>
      </c>
      <c r="I6" s="12" t="s">
        <v>26</v>
      </c>
      <c r="J6" s="12"/>
      <c r="K6" s="13">
        <v>520</v>
      </c>
      <c r="L6" s="13">
        <v>1560</v>
      </c>
      <c r="M6" s="14">
        <v>2750</v>
      </c>
      <c r="N6" s="14">
        <f t="shared" si="0"/>
        <v>4290000</v>
      </c>
      <c r="O6" s="15">
        <v>4290000</v>
      </c>
      <c r="P6" s="15">
        <f t="shared" si="1"/>
        <v>858000</v>
      </c>
      <c r="Q6" s="16">
        <f>O6/3</f>
        <v>1430000</v>
      </c>
      <c r="R6" s="16">
        <f>P6+Q6</f>
        <v>2288000</v>
      </c>
      <c r="S6" s="16">
        <f>O6+P6+Q6</f>
        <v>6578000</v>
      </c>
      <c r="T6" s="18">
        <f>S6*0.01</f>
        <v>65780</v>
      </c>
    </row>
    <row r="7" spans="1:20" ht="25" x14ac:dyDescent="0.25">
      <c r="A7" s="8">
        <v>6</v>
      </c>
      <c r="B7" s="9" t="s">
        <v>15</v>
      </c>
      <c r="C7" s="9" t="s">
        <v>242</v>
      </c>
      <c r="D7" s="10" t="s">
        <v>38</v>
      </c>
      <c r="E7" s="8" t="s">
        <v>39</v>
      </c>
      <c r="F7" s="11" t="s">
        <v>40</v>
      </c>
      <c r="G7" s="9" t="s">
        <v>41</v>
      </c>
      <c r="H7" s="12" t="s">
        <v>42</v>
      </c>
      <c r="I7" s="12" t="s">
        <v>26</v>
      </c>
      <c r="J7" s="12"/>
      <c r="K7" s="13">
        <v>2590</v>
      </c>
      <c r="L7" s="13">
        <v>7770</v>
      </c>
      <c r="M7" s="14">
        <v>4.8220000000000001</v>
      </c>
      <c r="N7" s="14">
        <f t="shared" si="0"/>
        <v>37466.94</v>
      </c>
      <c r="O7" s="15">
        <v>37466.94</v>
      </c>
      <c r="P7" s="15">
        <f t="shared" si="1"/>
        <v>7493.3880000000008</v>
      </c>
      <c r="Q7" s="16">
        <f>O7/3</f>
        <v>12488.980000000001</v>
      </c>
      <c r="R7" s="16">
        <f>P7+Q7</f>
        <v>19982.368000000002</v>
      </c>
      <c r="S7" s="16">
        <f>O7+P7+Q7</f>
        <v>57449.308000000005</v>
      </c>
      <c r="T7" s="18">
        <f>S7*0.01</f>
        <v>574.49308000000008</v>
      </c>
    </row>
    <row r="8" spans="1:20" x14ac:dyDescent="0.25">
      <c r="A8" s="8">
        <v>7</v>
      </c>
      <c r="B8" s="9" t="s">
        <v>15</v>
      </c>
      <c r="C8" s="9" t="s">
        <v>243</v>
      </c>
      <c r="D8" s="10" t="s">
        <v>43</v>
      </c>
      <c r="E8" s="8" t="s">
        <v>44</v>
      </c>
      <c r="F8" s="11" t="s">
        <v>45</v>
      </c>
      <c r="G8" s="9" t="s">
        <v>46</v>
      </c>
      <c r="H8" s="12" t="s">
        <v>47</v>
      </c>
      <c r="I8" s="12" t="s">
        <v>21</v>
      </c>
      <c r="J8" s="12"/>
      <c r="K8" s="13">
        <v>5750</v>
      </c>
      <c r="L8" s="13">
        <v>17250</v>
      </c>
      <c r="M8" s="14">
        <v>2.4</v>
      </c>
      <c r="N8" s="14">
        <f t="shared" si="0"/>
        <v>41400</v>
      </c>
      <c r="O8" s="15">
        <v>41400</v>
      </c>
      <c r="P8" s="15">
        <f t="shared" si="1"/>
        <v>8280</v>
      </c>
      <c r="Q8" s="16">
        <f>O8/3</f>
        <v>13800</v>
      </c>
      <c r="R8" s="16">
        <f>P8+Q8</f>
        <v>22080</v>
      </c>
      <c r="S8" s="16">
        <f>O8+P8+Q8</f>
        <v>63480</v>
      </c>
      <c r="T8" s="18">
        <f>S8*0.01</f>
        <v>634.80000000000007</v>
      </c>
    </row>
    <row r="9" spans="1:20" ht="37.5" x14ac:dyDescent="0.25">
      <c r="A9" s="8">
        <v>8</v>
      </c>
      <c r="B9" s="9" t="s">
        <v>15</v>
      </c>
      <c r="C9" s="9" t="s">
        <v>244</v>
      </c>
      <c r="D9" s="10" t="s">
        <v>48</v>
      </c>
      <c r="E9" s="8" t="s">
        <v>49</v>
      </c>
      <c r="F9" s="11" t="s">
        <v>50</v>
      </c>
      <c r="G9" s="9" t="s">
        <v>51</v>
      </c>
      <c r="H9" s="12" t="s">
        <v>51</v>
      </c>
      <c r="I9" s="12" t="s">
        <v>52</v>
      </c>
      <c r="J9" s="12"/>
      <c r="K9" s="13">
        <v>3000000</v>
      </c>
      <c r="L9" s="13">
        <v>9000000</v>
      </c>
      <c r="M9" s="14">
        <v>1.48</v>
      </c>
      <c r="N9" s="14">
        <f t="shared" si="0"/>
        <v>13320000</v>
      </c>
      <c r="O9" s="15">
        <v>13320000</v>
      </c>
      <c r="P9" s="15">
        <f t="shared" si="1"/>
        <v>2664000</v>
      </c>
      <c r="Q9" s="17">
        <f>O9/3</f>
        <v>4440000</v>
      </c>
      <c r="R9" s="16">
        <f>P9+Q9</f>
        <v>7104000</v>
      </c>
      <c r="S9" s="16">
        <f>O9+P9+Q9</f>
        <v>20424000</v>
      </c>
      <c r="T9" s="18">
        <f>S9*0.01</f>
        <v>204240</v>
      </c>
    </row>
    <row r="10" spans="1:20" ht="50" x14ac:dyDescent="0.25">
      <c r="A10" s="8">
        <v>9</v>
      </c>
      <c r="B10" s="9" t="s">
        <v>15</v>
      </c>
      <c r="C10" s="9" t="s">
        <v>245</v>
      </c>
      <c r="D10" s="10" t="s">
        <v>53</v>
      </c>
      <c r="E10" s="8" t="s">
        <v>54</v>
      </c>
      <c r="F10" s="11" t="s">
        <v>47</v>
      </c>
      <c r="G10" s="9" t="s">
        <v>55</v>
      </c>
      <c r="H10" s="12" t="s">
        <v>47</v>
      </c>
      <c r="I10" s="12" t="s">
        <v>26</v>
      </c>
      <c r="J10" s="12"/>
      <c r="K10" s="13">
        <v>350</v>
      </c>
      <c r="L10" s="13">
        <v>1050</v>
      </c>
      <c r="M10" s="14">
        <v>424.29</v>
      </c>
      <c r="N10" s="14">
        <f t="shared" si="0"/>
        <v>445504.5</v>
      </c>
      <c r="O10" s="15">
        <v>445504.5</v>
      </c>
      <c r="P10" s="15">
        <f t="shared" si="1"/>
        <v>89100.900000000009</v>
      </c>
      <c r="Q10" s="17">
        <f>O10/3</f>
        <v>148501.5</v>
      </c>
      <c r="R10" s="16">
        <f>P10+Q10</f>
        <v>237602.40000000002</v>
      </c>
      <c r="S10" s="16">
        <f>O10+P10+Q10</f>
        <v>683106.9</v>
      </c>
      <c r="T10" s="18">
        <f>S10*0.01</f>
        <v>6831.0690000000004</v>
      </c>
    </row>
    <row r="11" spans="1:20" ht="37.5" x14ac:dyDescent="0.25">
      <c r="A11" s="8">
        <v>10</v>
      </c>
      <c r="B11" s="9" t="s">
        <v>15</v>
      </c>
      <c r="C11" s="9" t="s">
        <v>246</v>
      </c>
      <c r="D11" s="10" t="s">
        <v>56</v>
      </c>
      <c r="E11" s="8" t="s">
        <v>57</v>
      </c>
      <c r="F11" s="11" t="s">
        <v>47</v>
      </c>
      <c r="G11" s="9" t="s">
        <v>58</v>
      </c>
      <c r="H11" s="12" t="s">
        <v>47</v>
      </c>
      <c r="I11" s="12" t="s">
        <v>26</v>
      </c>
      <c r="J11" s="12"/>
      <c r="K11" s="13">
        <v>900000</v>
      </c>
      <c r="L11" s="13">
        <v>2700000</v>
      </c>
      <c r="M11" s="14">
        <v>0.5</v>
      </c>
      <c r="N11" s="14">
        <f t="shared" si="0"/>
        <v>1350000</v>
      </c>
      <c r="O11" s="15">
        <v>1350000</v>
      </c>
      <c r="P11" s="15">
        <f t="shared" si="1"/>
        <v>270000</v>
      </c>
      <c r="Q11" s="17">
        <f>O11/3</f>
        <v>450000</v>
      </c>
      <c r="R11" s="16">
        <f>P11+Q11</f>
        <v>720000</v>
      </c>
      <c r="S11" s="16">
        <f>O11+P11+Q11</f>
        <v>2070000</v>
      </c>
      <c r="T11" s="18">
        <f>S11*0.01</f>
        <v>20700</v>
      </c>
    </row>
    <row r="12" spans="1:20" ht="19.5" customHeight="1" x14ac:dyDescent="0.25">
      <c r="A12" s="8">
        <v>11</v>
      </c>
      <c r="B12" s="9" t="s">
        <v>15</v>
      </c>
      <c r="C12" s="9" t="s">
        <v>247</v>
      </c>
      <c r="D12" s="10" t="s">
        <v>59</v>
      </c>
      <c r="E12" s="8" t="s">
        <v>60</v>
      </c>
      <c r="F12" s="11" t="s">
        <v>61</v>
      </c>
      <c r="G12" s="9" t="s">
        <v>62</v>
      </c>
      <c r="H12" s="12" t="s">
        <v>62</v>
      </c>
      <c r="I12" s="12" t="s">
        <v>26</v>
      </c>
      <c r="J12" s="12"/>
      <c r="K12" s="13">
        <v>30000</v>
      </c>
      <c r="L12" s="13">
        <v>90000</v>
      </c>
      <c r="M12" s="14">
        <v>104.41927</v>
      </c>
      <c r="N12" s="14">
        <f t="shared" si="0"/>
        <v>9397734.2999999989</v>
      </c>
      <c r="O12" s="15">
        <v>9397734.2999999989</v>
      </c>
      <c r="P12" s="15">
        <f t="shared" si="1"/>
        <v>1879546.8599999999</v>
      </c>
      <c r="Q12" s="17">
        <f>O12/3</f>
        <v>3132578.0999999996</v>
      </c>
      <c r="R12" s="16">
        <f>P12+Q12</f>
        <v>5012124.959999999</v>
      </c>
      <c r="S12" s="16">
        <f>O12+P12+Q12</f>
        <v>14409859.259999998</v>
      </c>
      <c r="T12" s="18">
        <f>S12*0.01</f>
        <v>144098.59259999997</v>
      </c>
    </row>
    <row r="13" spans="1:20" ht="25" x14ac:dyDescent="0.25">
      <c r="A13" s="8">
        <v>12</v>
      </c>
      <c r="B13" s="9" t="s">
        <v>15</v>
      </c>
      <c r="C13" s="9" t="s">
        <v>248</v>
      </c>
      <c r="D13" s="10" t="s">
        <v>63</v>
      </c>
      <c r="E13" s="8" t="s">
        <v>64</v>
      </c>
      <c r="F13" s="11" t="s">
        <v>23</v>
      </c>
      <c r="G13" s="9" t="s">
        <v>65</v>
      </c>
      <c r="H13" s="12" t="s">
        <v>25</v>
      </c>
      <c r="I13" s="12" t="s">
        <v>26</v>
      </c>
      <c r="J13" s="12"/>
      <c r="K13" s="13">
        <v>39985</v>
      </c>
      <c r="L13" s="13">
        <v>119955</v>
      </c>
      <c r="M13" s="14">
        <v>1.026</v>
      </c>
      <c r="N13" s="14">
        <f t="shared" si="0"/>
        <v>123073.83</v>
      </c>
      <c r="O13" s="28">
        <v>123073.83</v>
      </c>
      <c r="P13" s="15">
        <f t="shared" si="1"/>
        <v>24614.766000000003</v>
      </c>
      <c r="Q13" s="17">
        <f>O13/3</f>
        <v>41024.61</v>
      </c>
      <c r="R13" s="16">
        <f>P13+Q13</f>
        <v>65639.376000000004</v>
      </c>
      <c r="S13" s="16">
        <f>O13+P13+Q13</f>
        <v>188713.20600000001</v>
      </c>
      <c r="T13" s="18">
        <f>S13*0.01</f>
        <v>1887.1320600000001</v>
      </c>
    </row>
    <row r="14" spans="1:20" ht="37.5" x14ac:dyDescent="0.25">
      <c r="A14" s="8">
        <v>13</v>
      </c>
      <c r="B14" s="9" t="s">
        <v>15</v>
      </c>
      <c r="C14" s="9" t="s">
        <v>249</v>
      </c>
      <c r="D14" s="10" t="s">
        <v>66</v>
      </c>
      <c r="E14" s="8" t="s">
        <v>67</v>
      </c>
      <c r="F14" s="11" t="s">
        <v>47</v>
      </c>
      <c r="G14" s="9" t="s">
        <v>68</v>
      </c>
      <c r="H14" s="12" t="s">
        <v>47</v>
      </c>
      <c r="I14" s="12" t="s">
        <v>26</v>
      </c>
      <c r="J14" s="12" t="s">
        <v>69</v>
      </c>
      <c r="K14" s="13">
        <v>34</v>
      </c>
      <c r="L14" s="13">
        <v>102</v>
      </c>
      <c r="M14" s="14">
        <v>7500</v>
      </c>
      <c r="N14" s="27">
        <f t="shared" si="0"/>
        <v>765000</v>
      </c>
      <c r="O14" s="28">
        <f>N14+N15</f>
        <v>8925000</v>
      </c>
      <c r="P14" s="28">
        <f t="shared" si="1"/>
        <v>1785000</v>
      </c>
      <c r="Q14" s="28">
        <f>O14/3</f>
        <v>2975000</v>
      </c>
      <c r="R14" s="28">
        <f>P14+Q14</f>
        <v>4760000</v>
      </c>
      <c r="S14" s="28">
        <f>O14+P14+Q14</f>
        <v>13685000</v>
      </c>
      <c r="T14" s="28">
        <f>S14*0.01</f>
        <v>136850</v>
      </c>
    </row>
    <row r="15" spans="1:20" ht="25" x14ac:dyDescent="0.25">
      <c r="A15" s="8">
        <v>13</v>
      </c>
      <c r="B15" s="9" t="s">
        <v>70</v>
      </c>
      <c r="C15" s="9" t="s">
        <v>249</v>
      </c>
      <c r="D15" s="9" t="s">
        <v>66</v>
      </c>
      <c r="E15" s="8" t="s">
        <v>67</v>
      </c>
      <c r="F15" s="11" t="s">
        <v>47</v>
      </c>
      <c r="G15" s="9" t="s">
        <v>71</v>
      </c>
      <c r="H15" s="12" t="s">
        <v>47</v>
      </c>
      <c r="I15" s="12" t="s">
        <v>26</v>
      </c>
      <c r="J15" s="12"/>
      <c r="K15" s="13">
        <v>272</v>
      </c>
      <c r="L15" s="13">
        <v>816</v>
      </c>
      <c r="M15" s="14">
        <v>10000</v>
      </c>
      <c r="N15" s="27">
        <f t="shared" si="0"/>
        <v>8160000</v>
      </c>
      <c r="O15" s="29"/>
      <c r="P15" s="29"/>
      <c r="Q15" s="29"/>
      <c r="R15" s="29"/>
      <c r="S15" s="29"/>
      <c r="T15" s="29"/>
    </row>
    <row r="16" spans="1:20" ht="25" x14ac:dyDescent="0.25">
      <c r="A16" s="8">
        <v>14</v>
      </c>
      <c r="B16" s="9" t="s">
        <v>15</v>
      </c>
      <c r="C16" s="9" t="s">
        <v>250</v>
      </c>
      <c r="D16" s="9" t="s">
        <v>72</v>
      </c>
      <c r="E16" s="8" t="s">
        <v>73</v>
      </c>
      <c r="F16" s="11" t="s">
        <v>23</v>
      </c>
      <c r="G16" s="9" t="s">
        <v>74</v>
      </c>
      <c r="H16" s="12" t="s">
        <v>25</v>
      </c>
      <c r="I16" s="12" t="s">
        <v>26</v>
      </c>
      <c r="J16" s="12"/>
      <c r="K16" s="13">
        <v>41430</v>
      </c>
      <c r="L16" s="13">
        <v>124290</v>
      </c>
      <c r="M16" s="14">
        <v>0.8</v>
      </c>
      <c r="N16" s="14">
        <f t="shared" si="0"/>
        <v>99432</v>
      </c>
      <c r="O16" s="29">
        <v>99432</v>
      </c>
      <c r="P16" s="15">
        <f t="shared" si="1"/>
        <v>19886.400000000001</v>
      </c>
      <c r="Q16" s="17">
        <f>O16/3</f>
        <v>33144</v>
      </c>
      <c r="R16" s="16">
        <f>P16+Q16</f>
        <v>53030.400000000001</v>
      </c>
      <c r="S16" s="16">
        <f>O16+P16+Q16</f>
        <v>152462.39999999999</v>
      </c>
      <c r="T16" s="18">
        <f>S16*0.01</f>
        <v>1524.624</v>
      </c>
    </row>
    <row r="17" spans="1:20" ht="25" x14ac:dyDescent="0.25">
      <c r="A17" s="8">
        <v>15</v>
      </c>
      <c r="B17" s="9" t="s">
        <v>15</v>
      </c>
      <c r="C17" s="9" t="s">
        <v>251</v>
      </c>
      <c r="D17" s="10" t="s">
        <v>75</v>
      </c>
      <c r="E17" s="8" t="s">
        <v>76</v>
      </c>
      <c r="F17" s="11" t="s">
        <v>35</v>
      </c>
      <c r="G17" s="9" t="s">
        <v>77</v>
      </c>
      <c r="H17" s="12" t="s">
        <v>61</v>
      </c>
      <c r="I17" s="12" t="s">
        <v>26</v>
      </c>
      <c r="J17" s="12"/>
      <c r="K17" s="13">
        <v>48634</v>
      </c>
      <c r="L17" s="13">
        <v>145902</v>
      </c>
      <c r="M17" s="14">
        <v>196.15</v>
      </c>
      <c r="N17" s="14">
        <f t="shared" si="0"/>
        <v>28618677.300000001</v>
      </c>
      <c r="O17" s="15">
        <v>28618677.300000001</v>
      </c>
      <c r="P17" s="15">
        <f t="shared" si="1"/>
        <v>5723735.4600000009</v>
      </c>
      <c r="Q17" s="17">
        <f>O17/3</f>
        <v>9539559.0999999996</v>
      </c>
      <c r="R17" s="16">
        <f>P17+Q17</f>
        <v>15263294.560000001</v>
      </c>
      <c r="S17" s="16">
        <f>O17+P17+Q17</f>
        <v>43881971.860000007</v>
      </c>
      <c r="T17" s="18">
        <f>S17*0.01</f>
        <v>438819.71860000008</v>
      </c>
    </row>
    <row r="18" spans="1:20" ht="25" x14ac:dyDescent="0.25">
      <c r="A18" s="8">
        <v>16</v>
      </c>
      <c r="B18" s="9" t="s">
        <v>15</v>
      </c>
      <c r="C18" s="9" t="s">
        <v>252</v>
      </c>
      <c r="D18" s="9" t="s">
        <v>78</v>
      </c>
      <c r="E18" s="11" t="s">
        <v>79</v>
      </c>
      <c r="F18" s="11" t="s">
        <v>35</v>
      </c>
      <c r="G18" s="9" t="s">
        <v>80</v>
      </c>
      <c r="H18" s="12" t="s">
        <v>61</v>
      </c>
      <c r="I18" s="12" t="s">
        <v>26</v>
      </c>
      <c r="J18" s="12"/>
      <c r="K18" s="13">
        <v>16110</v>
      </c>
      <c r="L18" s="13">
        <v>48330</v>
      </c>
      <c r="M18" s="14">
        <v>195.84</v>
      </c>
      <c r="N18" s="14">
        <f t="shared" si="0"/>
        <v>9464947.1999999993</v>
      </c>
      <c r="O18" s="28">
        <f>N18+N19</f>
        <v>17067650.100000001</v>
      </c>
      <c r="P18" s="28">
        <f t="shared" si="1"/>
        <v>3413530.0200000005</v>
      </c>
      <c r="Q18" s="28">
        <f>O18/3</f>
        <v>5689216.7000000002</v>
      </c>
      <c r="R18" s="28">
        <f>P18+Q18</f>
        <v>9102746.7200000007</v>
      </c>
      <c r="S18" s="28">
        <f>O18+P18+Q18</f>
        <v>26170396.82</v>
      </c>
      <c r="T18" s="28">
        <f>S18*0.01</f>
        <v>261703.9682</v>
      </c>
    </row>
    <row r="19" spans="1:20" ht="25" x14ac:dyDescent="0.25">
      <c r="A19" s="8">
        <v>16</v>
      </c>
      <c r="B19" s="9" t="s">
        <v>70</v>
      </c>
      <c r="C19" s="9" t="s">
        <v>252</v>
      </c>
      <c r="D19" s="9" t="s">
        <v>78</v>
      </c>
      <c r="E19" s="11" t="s">
        <v>79</v>
      </c>
      <c r="F19" s="11" t="s">
        <v>35</v>
      </c>
      <c r="G19" s="9" t="s">
        <v>81</v>
      </c>
      <c r="H19" s="12" t="s">
        <v>61</v>
      </c>
      <c r="I19" s="12" t="s">
        <v>26</v>
      </c>
      <c r="J19" s="12"/>
      <c r="K19" s="13">
        <v>6470</v>
      </c>
      <c r="L19" s="13">
        <v>19410</v>
      </c>
      <c r="M19" s="14">
        <v>391.69</v>
      </c>
      <c r="N19" s="14">
        <f t="shared" si="0"/>
        <v>7602702.9000000004</v>
      </c>
      <c r="O19" s="29"/>
      <c r="P19" s="29"/>
      <c r="Q19" s="29"/>
      <c r="R19" s="29"/>
      <c r="S19" s="29"/>
      <c r="T19" s="29"/>
    </row>
    <row r="20" spans="1:20" ht="25" x14ac:dyDescent="0.25">
      <c r="A20" s="8">
        <v>17</v>
      </c>
      <c r="B20" s="9" t="s">
        <v>15</v>
      </c>
      <c r="C20" s="9" t="s">
        <v>253</v>
      </c>
      <c r="D20" s="10" t="s">
        <v>82</v>
      </c>
      <c r="E20" s="8" t="s">
        <v>83</v>
      </c>
      <c r="F20" s="11" t="s">
        <v>18</v>
      </c>
      <c r="G20" s="9" t="s">
        <v>84</v>
      </c>
      <c r="H20" s="12" t="s">
        <v>20</v>
      </c>
      <c r="I20" s="12" t="s">
        <v>26</v>
      </c>
      <c r="J20" s="12"/>
      <c r="K20" s="13">
        <v>959356</v>
      </c>
      <c r="L20" s="13">
        <v>2878068</v>
      </c>
      <c r="M20" s="14">
        <v>2.6</v>
      </c>
      <c r="N20" s="14">
        <f t="shared" si="0"/>
        <v>7482976.7999999998</v>
      </c>
      <c r="O20" s="15">
        <v>7482976.7999999998</v>
      </c>
      <c r="P20" s="15">
        <f t="shared" si="1"/>
        <v>1496595.36</v>
      </c>
      <c r="Q20" s="17">
        <f>O20/3</f>
        <v>2494325.6</v>
      </c>
      <c r="R20" s="16">
        <f>P20+Q20</f>
        <v>3990920.96</v>
      </c>
      <c r="S20" s="16">
        <f>O20+P20+Q20</f>
        <v>11473897.76</v>
      </c>
      <c r="T20" s="18">
        <f>S20*0.01</f>
        <v>114738.9776</v>
      </c>
    </row>
    <row r="21" spans="1:20" ht="25" x14ac:dyDescent="0.25">
      <c r="A21" s="8">
        <v>18</v>
      </c>
      <c r="B21" s="9" t="s">
        <v>15</v>
      </c>
      <c r="C21" s="9" t="s">
        <v>254</v>
      </c>
      <c r="D21" s="10" t="s">
        <v>85</v>
      </c>
      <c r="E21" s="8" t="s">
        <v>86</v>
      </c>
      <c r="F21" s="11" t="s">
        <v>87</v>
      </c>
      <c r="G21" s="9" t="s">
        <v>88</v>
      </c>
      <c r="H21" s="12" t="s">
        <v>89</v>
      </c>
      <c r="I21" s="12" t="s">
        <v>26</v>
      </c>
      <c r="J21" s="12"/>
      <c r="K21" s="13">
        <v>5100</v>
      </c>
      <c r="L21" s="13">
        <v>15300</v>
      </c>
      <c r="M21" s="14">
        <v>631.75</v>
      </c>
      <c r="N21" s="14">
        <f t="shared" si="0"/>
        <v>9665775</v>
      </c>
      <c r="O21" s="15">
        <v>9665775</v>
      </c>
      <c r="P21" s="15">
        <f t="shared" si="1"/>
        <v>1933155</v>
      </c>
      <c r="Q21" s="17">
        <f>O21/3</f>
        <v>3221925</v>
      </c>
      <c r="R21" s="16">
        <f>P21+Q21</f>
        <v>5155080</v>
      </c>
      <c r="S21" s="16">
        <f>O21+P21+Q21</f>
        <v>14820855</v>
      </c>
      <c r="T21" s="18">
        <f>S21*0.01</f>
        <v>148208.55000000002</v>
      </c>
    </row>
    <row r="22" spans="1:20" ht="25" x14ac:dyDescent="0.25">
      <c r="A22" s="8">
        <v>19</v>
      </c>
      <c r="B22" s="9" t="s">
        <v>15</v>
      </c>
      <c r="C22" s="9" t="s">
        <v>255</v>
      </c>
      <c r="D22" s="10" t="s">
        <v>90</v>
      </c>
      <c r="E22" s="8" t="s">
        <v>91</v>
      </c>
      <c r="F22" s="11" t="s">
        <v>92</v>
      </c>
      <c r="G22" s="9" t="s">
        <v>93</v>
      </c>
      <c r="H22" s="12" t="s">
        <v>20</v>
      </c>
      <c r="I22" s="12" t="s">
        <v>21</v>
      </c>
      <c r="J22" s="12"/>
      <c r="K22" s="13">
        <v>86505</v>
      </c>
      <c r="L22" s="13">
        <v>259515</v>
      </c>
      <c r="M22" s="14">
        <v>3.7389199999999998</v>
      </c>
      <c r="N22" s="14">
        <f t="shared" si="0"/>
        <v>970305.8237999999</v>
      </c>
      <c r="O22" s="28">
        <f>N22+N23</f>
        <v>1023529.3499999999</v>
      </c>
      <c r="P22" s="28">
        <f t="shared" si="1"/>
        <v>204705.87</v>
      </c>
      <c r="Q22" s="28">
        <f>O22/3</f>
        <v>341176.44999999995</v>
      </c>
      <c r="R22" s="28">
        <f>P22+Q22</f>
        <v>545882.31999999995</v>
      </c>
      <c r="S22" s="28">
        <f>O22+P22+Q22</f>
        <v>1569411.6699999997</v>
      </c>
      <c r="T22" s="28">
        <f>S22*0.01</f>
        <v>15694.116699999997</v>
      </c>
    </row>
    <row r="23" spans="1:20" ht="25" x14ac:dyDescent="0.25">
      <c r="A23" s="8">
        <v>19</v>
      </c>
      <c r="B23" s="9" t="s">
        <v>70</v>
      </c>
      <c r="C23" s="9" t="s">
        <v>255</v>
      </c>
      <c r="D23" s="10" t="s">
        <v>90</v>
      </c>
      <c r="E23" s="8" t="s">
        <v>91</v>
      </c>
      <c r="F23" s="11" t="s">
        <v>92</v>
      </c>
      <c r="G23" s="9" t="s">
        <v>74</v>
      </c>
      <c r="H23" s="12" t="s">
        <v>20</v>
      </c>
      <c r="I23" s="12" t="s">
        <v>21</v>
      </c>
      <c r="J23" s="12"/>
      <c r="K23" s="13">
        <v>4745</v>
      </c>
      <c r="L23" s="13">
        <v>14235</v>
      </c>
      <c r="M23" s="14">
        <v>3.7389199999999998</v>
      </c>
      <c r="N23" s="14">
        <f t="shared" si="0"/>
        <v>53223.5262</v>
      </c>
      <c r="O23" s="29"/>
      <c r="P23" s="29"/>
      <c r="Q23" s="29"/>
      <c r="R23" s="29"/>
      <c r="S23" s="29"/>
      <c r="T23" s="29"/>
    </row>
    <row r="24" spans="1:20" ht="25" x14ac:dyDescent="0.25">
      <c r="A24" s="8">
        <v>20</v>
      </c>
      <c r="B24" s="9" t="s">
        <v>15</v>
      </c>
      <c r="C24" s="9" t="s">
        <v>256</v>
      </c>
      <c r="D24" s="10" t="s">
        <v>94</v>
      </c>
      <c r="E24" s="8" t="s">
        <v>95</v>
      </c>
      <c r="F24" s="11" t="s">
        <v>23</v>
      </c>
      <c r="G24" s="9" t="s">
        <v>96</v>
      </c>
      <c r="H24" s="12" t="s">
        <v>25</v>
      </c>
      <c r="I24" s="12" t="s">
        <v>26</v>
      </c>
      <c r="J24" s="12"/>
      <c r="K24" s="13">
        <v>305120</v>
      </c>
      <c r="L24" s="13">
        <v>915360</v>
      </c>
      <c r="M24" s="14">
        <v>0.35499999999999998</v>
      </c>
      <c r="N24" s="14">
        <f t="shared" si="0"/>
        <v>324952.8</v>
      </c>
      <c r="O24" s="15">
        <v>324952.8</v>
      </c>
      <c r="P24" s="15">
        <f t="shared" si="1"/>
        <v>64990.559999999998</v>
      </c>
      <c r="Q24" s="17">
        <f>O24/3</f>
        <v>108317.59999999999</v>
      </c>
      <c r="R24" s="16">
        <f>P24+Q24</f>
        <v>173308.15999999997</v>
      </c>
      <c r="S24" s="16">
        <f>O24+P24+Q24</f>
        <v>498260.95999999996</v>
      </c>
      <c r="T24" s="18">
        <f>S24*0.01</f>
        <v>4982.6095999999998</v>
      </c>
    </row>
    <row r="25" spans="1:20" ht="25" x14ac:dyDescent="0.25">
      <c r="A25" s="8">
        <v>21</v>
      </c>
      <c r="B25" s="9" t="s">
        <v>15</v>
      </c>
      <c r="C25" s="9" t="s">
        <v>257</v>
      </c>
      <c r="D25" s="10" t="s">
        <v>97</v>
      </c>
      <c r="E25" s="8" t="s">
        <v>98</v>
      </c>
      <c r="F25" s="11" t="s">
        <v>23</v>
      </c>
      <c r="G25" s="9" t="s">
        <v>99</v>
      </c>
      <c r="H25" s="12" t="s">
        <v>25</v>
      </c>
      <c r="I25" s="12" t="s">
        <v>26</v>
      </c>
      <c r="J25" s="12"/>
      <c r="K25" s="13">
        <v>5515</v>
      </c>
      <c r="L25" s="13">
        <v>16545</v>
      </c>
      <c r="M25" s="14">
        <v>3.01</v>
      </c>
      <c r="N25" s="14">
        <f t="shared" si="0"/>
        <v>49800.45</v>
      </c>
      <c r="O25" s="15">
        <v>49800.45</v>
      </c>
      <c r="P25" s="15">
        <f t="shared" si="1"/>
        <v>9960.09</v>
      </c>
      <c r="Q25" s="17">
        <f>O25/3</f>
        <v>16600.149999999998</v>
      </c>
      <c r="R25" s="16">
        <f>P25+Q25</f>
        <v>26560.239999999998</v>
      </c>
      <c r="S25" s="16">
        <f>O25+P25+Q25</f>
        <v>76360.689999999988</v>
      </c>
      <c r="T25" s="18">
        <f>S25*0.01</f>
        <v>763.60689999999988</v>
      </c>
    </row>
    <row r="26" spans="1:20" ht="25" x14ac:dyDescent="0.25">
      <c r="A26" s="8">
        <v>22</v>
      </c>
      <c r="B26" s="9" t="s">
        <v>15</v>
      </c>
      <c r="C26" s="9" t="s">
        <v>258</v>
      </c>
      <c r="D26" s="9" t="s">
        <v>100</v>
      </c>
      <c r="E26" s="8" t="s">
        <v>101</v>
      </c>
      <c r="F26" s="11" t="s">
        <v>102</v>
      </c>
      <c r="G26" s="9" t="s">
        <v>103</v>
      </c>
      <c r="H26" s="12" t="s">
        <v>47</v>
      </c>
      <c r="I26" s="12" t="s">
        <v>26</v>
      </c>
      <c r="J26" s="12"/>
      <c r="K26" s="13">
        <v>3290</v>
      </c>
      <c r="L26" s="13">
        <v>9870</v>
      </c>
      <c r="M26" s="14">
        <v>45.57</v>
      </c>
      <c r="N26" s="14">
        <f t="shared" si="0"/>
        <v>449775.9</v>
      </c>
      <c r="O26" s="28">
        <v>449775.9</v>
      </c>
      <c r="P26" s="15">
        <f t="shared" si="1"/>
        <v>89955.180000000008</v>
      </c>
      <c r="Q26" s="17">
        <f>O26/3</f>
        <v>149925.30000000002</v>
      </c>
      <c r="R26" s="16">
        <f>P26+Q26</f>
        <v>239880.48000000004</v>
      </c>
      <c r="S26" s="16">
        <f>O26+P26+Q26</f>
        <v>689656.38000000012</v>
      </c>
      <c r="T26" s="18">
        <f>S26*0.01</f>
        <v>6896.5638000000017</v>
      </c>
    </row>
    <row r="27" spans="1:20" ht="25" x14ac:dyDescent="0.25">
      <c r="A27" s="8">
        <v>23</v>
      </c>
      <c r="B27" s="9" t="s">
        <v>15</v>
      </c>
      <c r="C27" s="9" t="s">
        <v>259</v>
      </c>
      <c r="D27" s="9" t="s">
        <v>104</v>
      </c>
      <c r="E27" s="11" t="s">
        <v>105</v>
      </c>
      <c r="F27" s="11" t="s">
        <v>35</v>
      </c>
      <c r="G27" s="9" t="s">
        <v>106</v>
      </c>
      <c r="H27" s="12" t="s">
        <v>61</v>
      </c>
      <c r="I27" s="12" t="s">
        <v>26</v>
      </c>
      <c r="J27" s="12"/>
      <c r="K27" s="13">
        <v>30</v>
      </c>
      <c r="L27" s="13">
        <v>90</v>
      </c>
      <c r="M27" s="14">
        <v>3948.44</v>
      </c>
      <c r="N27" s="27">
        <f t="shared" si="0"/>
        <v>355359.6</v>
      </c>
      <c r="O27" s="28">
        <f>N27+N28+N29</f>
        <v>3435142.8</v>
      </c>
      <c r="P27" s="28">
        <f t="shared" si="1"/>
        <v>687028.56</v>
      </c>
      <c r="Q27" s="28">
        <f>O27/3</f>
        <v>1145047.5999999999</v>
      </c>
      <c r="R27" s="28">
        <f>P27+Q27</f>
        <v>1832076.16</v>
      </c>
      <c r="S27" s="28">
        <f>O27+P27+Q27</f>
        <v>5267218.96</v>
      </c>
      <c r="T27" s="28">
        <f>S27*0.01</f>
        <v>52672.189599999998</v>
      </c>
    </row>
    <row r="28" spans="1:20" ht="25" x14ac:dyDescent="0.25">
      <c r="A28" s="8">
        <v>23</v>
      </c>
      <c r="B28" s="9" t="s">
        <v>70</v>
      </c>
      <c r="C28" s="9" t="s">
        <v>259</v>
      </c>
      <c r="D28" s="9" t="s">
        <v>104</v>
      </c>
      <c r="E28" s="11" t="s">
        <v>105</v>
      </c>
      <c r="F28" s="11" t="s">
        <v>35</v>
      </c>
      <c r="G28" s="9" t="s">
        <v>107</v>
      </c>
      <c r="H28" s="12" t="s">
        <v>61</v>
      </c>
      <c r="I28" s="12" t="s">
        <v>26</v>
      </c>
      <c r="J28" s="12"/>
      <c r="K28" s="13">
        <v>200</v>
      </c>
      <c r="L28" s="13">
        <v>600</v>
      </c>
      <c r="M28" s="14">
        <v>3948.44</v>
      </c>
      <c r="N28" s="27">
        <f t="shared" si="0"/>
        <v>2369064</v>
      </c>
      <c r="O28" s="30"/>
      <c r="P28" s="30"/>
      <c r="Q28" s="30"/>
      <c r="R28" s="30"/>
      <c r="S28" s="30"/>
      <c r="T28" s="30"/>
    </row>
    <row r="29" spans="1:20" ht="25" x14ac:dyDescent="0.25">
      <c r="A29" s="8">
        <v>23</v>
      </c>
      <c r="B29" s="9" t="s">
        <v>108</v>
      </c>
      <c r="C29" s="9" t="s">
        <v>259</v>
      </c>
      <c r="D29" s="8" t="s">
        <v>104</v>
      </c>
      <c r="E29" s="8" t="s">
        <v>105</v>
      </c>
      <c r="F29" s="11" t="s">
        <v>35</v>
      </c>
      <c r="G29" s="9" t="s">
        <v>109</v>
      </c>
      <c r="H29" s="12" t="s">
        <v>61</v>
      </c>
      <c r="I29" s="12" t="s">
        <v>26</v>
      </c>
      <c r="J29" s="12"/>
      <c r="K29" s="13">
        <v>60</v>
      </c>
      <c r="L29" s="13">
        <v>180</v>
      </c>
      <c r="M29" s="14">
        <v>3948.44</v>
      </c>
      <c r="N29" s="27">
        <f t="shared" si="0"/>
        <v>710719.2</v>
      </c>
      <c r="O29" s="29"/>
      <c r="P29" s="29"/>
      <c r="Q29" s="29"/>
      <c r="R29" s="29"/>
      <c r="S29" s="29"/>
      <c r="T29" s="29"/>
    </row>
    <row r="30" spans="1:20" ht="25" x14ac:dyDescent="0.25">
      <c r="A30" s="8">
        <v>24</v>
      </c>
      <c r="B30" s="9" t="s">
        <v>15</v>
      </c>
      <c r="C30" s="9" t="s">
        <v>260</v>
      </c>
      <c r="D30" s="8" t="s">
        <v>110</v>
      </c>
      <c r="E30" s="8" t="s">
        <v>111</v>
      </c>
      <c r="F30" s="11" t="s">
        <v>23</v>
      </c>
      <c r="G30" s="9" t="s">
        <v>112</v>
      </c>
      <c r="H30" s="12" t="s">
        <v>47</v>
      </c>
      <c r="I30" s="12" t="s">
        <v>26</v>
      </c>
      <c r="J30" s="12"/>
      <c r="K30" s="13">
        <v>75400</v>
      </c>
      <c r="L30" s="13">
        <v>226200</v>
      </c>
      <c r="M30" s="14">
        <v>10.73</v>
      </c>
      <c r="N30" s="14">
        <f t="shared" si="0"/>
        <v>2427126</v>
      </c>
      <c r="O30" s="30">
        <v>2427126</v>
      </c>
      <c r="P30" s="15">
        <f t="shared" si="1"/>
        <v>485425.2</v>
      </c>
      <c r="Q30" s="17">
        <f>O30/3</f>
        <v>809042</v>
      </c>
      <c r="R30" s="16">
        <f>P30+Q30</f>
        <v>1294467.2</v>
      </c>
      <c r="S30" s="16">
        <f>O30+P30+Q30</f>
        <v>3721593.2</v>
      </c>
      <c r="T30" s="18">
        <f>S30*0.01</f>
        <v>37215.932000000001</v>
      </c>
    </row>
    <row r="31" spans="1:20" ht="25" x14ac:dyDescent="0.25">
      <c r="A31" s="8">
        <v>25</v>
      </c>
      <c r="B31" s="9" t="s">
        <v>15</v>
      </c>
      <c r="C31" s="9" t="s">
        <v>261</v>
      </c>
      <c r="D31" s="10" t="s">
        <v>113</v>
      </c>
      <c r="E31" s="8" t="s">
        <v>114</v>
      </c>
      <c r="F31" s="11" t="s">
        <v>92</v>
      </c>
      <c r="G31" s="9" t="s">
        <v>115</v>
      </c>
      <c r="H31" s="12" t="s">
        <v>20</v>
      </c>
      <c r="I31" s="12" t="s">
        <v>21</v>
      </c>
      <c r="J31" s="12"/>
      <c r="K31" s="13">
        <v>25201</v>
      </c>
      <c r="L31" s="13">
        <v>75603</v>
      </c>
      <c r="M31" s="14">
        <v>77.357140000000001</v>
      </c>
      <c r="N31" s="27">
        <f t="shared" si="0"/>
        <v>5848431.8554199999</v>
      </c>
      <c r="O31" s="28">
        <f>N31+N32+N33</f>
        <v>22901039.797019999</v>
      </c>
      <c r="P31" s="28">
        <f t="shared" si="1"/>
        <v>4580207.9594040001</v>
      </c>
      <c r="Q31" s="28">
        <f>O31/3</f>
        <v>7633679.9323399998</v>
      </c>
      <c r="R31" s="28">
        <f>P31+Q31</f>
        <v>12213887.891743999</v>
      </c>
      <c r="S31" s="28">
        <f>O31+P31+Q31</f>
        <v>35114927.688763998</v>
      </c>
      <c r="T31" s="28">
        <f>S31*0.01</f>
        <v>351149.27688764001</v>
      </c>
    </row>
    <row r="32" spans="1:20" ht="25" x14ac:dyDescent="0.25">
      <c r="A32" s="8">
        <v>25</v>
      </c>
      <c r="B32" s="9" t="s">
        <v>70</v>
      </c>
      <c r="C32" s="9" t="s">
        <v>261</v>
      </c>
      <c r="D32" s="10" t="s">
        <v>113</v>
      </c>
      <c r="E32" s="8" t="s">
        <v>114</v>
      </c>
      <c r="F32" s="11" t="s">
        <v>92</v>
      </c>
      <c r="G32" s="9" t="s">
        <v>116</v>
      </c>
      <c r="H32" s="12" t="s">
        <v>20</v>
      </c>
      <c r="I32" s="12" t="s">
        <v>21</v>
      </c>
      <c r="J32" s="12"/>
      <c r="K32" s="13">
        <v>31382</v>
      </c>
      <c r="L32" s="13">
        <v>94146</v>
      </c>
      <c r="M32" s="14">
        <v>77.357140000000001</v>
      </c>
      <c r="N32" s="27">
        <f t="shared" si="0"/>
        <v>7282865.3024399998</v>
      </c>
      <c r="O32" s="30"/>
      <c r="P32" s="30"/>
      <c r="Q32" s="30"/>
      <c r="R32" s="30"/>
      <c r="S32" s="30"/>
      <c r="T32" s="30"/>
    </row>
    <row r="33" spans="1:20" ht="25" x14ac:dyDescent="0.25">
      <c r="A33" s="8">
        <v>25</v>
      </c>
      <c r="B33" s="9" t="s">
        <v>108</v>
      </c>
      <c r="C33" s="9" t="s">
        <v>261</v>
      </c>
      <c r="D33" s="10" t="s">
        <v>113</v>
      </c>
      <c r="E33" s="8" t="s">
        <v>114</v>
      </c>
      <c r="F33" s="11" t="s">
        <v>92</v>
      </c>
      <c r="G33" s="9" t="s">
        <v>74</v>
      </c>
      <c r="H33" s="12" t="s">
        <v>20</v>
      </c>
      <c r="I33" s="12" t="s">
        <v>21</v>
      </c>
      <c r="J33" s="12"/>
      <c r="K33" s="13">
        <v>21049</v>
      </c>
      <c r="L33" s="13">
        <v>63147</v>
      </c>
      <c r="M33" s="14">
        <v>154.71428</v>
      </c>
      <c r="N33" s="27">
        <f t="shared" si="0"/>
        <v>9769742.6391599998</v>
      </c>
      <c r="O33" s="30"/>
      <c r="P33" s="29"/>
      <c r="Q33" s="29"/>
      <c r="R33" s="29"/>
      <c r="S33" s="29"/>
      <c r="T33" s="29"/>
    </row>
    <row r="34" spans="1:20" ht="25" x14ac:dyDescent="0.25">
      <c r="A34" s="8">
        <v>26</v>
      </c>
      <c r="B34" s="9" t="s">
        <v>15</v>
      </c>
      <c r="C34" s="9" t="s">
        <v>262</v>
      </c>
      <c r="D34" s="10" t="s">
        <v>117</v>
      </c>
      <c r="E34" s="8" t="s">
        <v>118</v>
      </c>
      <c r="F34" s="11" t="s">
        <v>18</v>
      </c>
      <c r="G34" s="9" t="s">
        <v>103</v>
      </c>
      <c r="H34" s="12" t="s">
        <v>20</v>
      </c>
      <c r="I34" s="12" t="s">
        <v>21</v>
      </c>
      <c r="J34" s="12" t="s">
        <v>119</v>
      </c>
      <c r="K34" s="13">
        <v>560</v>
      </c>
      <c r="L34" s="13">
        <v>1680</v>
      </c>
      <c r="M34" s="14">
        <v>179.67500000000001</v>
      </c>
      <c r="N34" s="27">
        <f t="shared" si="0"/>
        <v>301854</v>
      </c>
      <c r="O34" s="28">
        <f>N34+N35+N36+N37+N38</f>
        <v>2143163.4100799998</v>
      </c>
      <c r="P34" s="28">
        <f t="shared" si="1"/>
        <v>428632.68201599998</v>
      </c>
      <c r="Q34" s="28">
        <f>O34/3</f>
        <v>714387.8033599999</v>
      </c>
      <c r="R34" s="28">
        <f>P34+Q34</f>
        <v>1143020.4853759999</v>
      </c>
      <c r="S34" s="28">
        <f>O34+P34+Q34</f>
        <v>3286183.8954559998</v>
      </c>
      <c r="T34" s="28">
        <f>S34*0.01</f>
        <v>32861.83895456</v>
      </c>
    </row>
    <row r="35" spans="1:20" ht="25" x14ac:dyDescent="0.25">
      <c r="A35" s="8">
        <v>26</v>
      </c>
      <c r="B35" s="9" t="s">
        <v>70</v>
      </c>
      <c r="C35" s="9" t="s">
        <v>262</v>
      </c>
      <c r="D35" s="10" t="s">
        <v>117</v>
      </c>
      <c r="E35" s="8" t="s">
        <v>118</v>
      </c>
      <c r="F35" s="11" t="s">
        <v>18</v>
      </c>
      <c r="G35" s="9" t="s">
        <v>103</v>
      </c>
      <c r="H35" s="12" t="s">
        <v>20</v>
      </c>
      <c r="I35" s="12" t="s">
        <v>21</v>
      </c>
      <c r="J35" s="12" t="s">
        <v>120</v>
      </c>
      <c r="K35" s="13">
        <v>504</v>
      </c>
      <c r="L35" s="13">
        <v>1512</v>
      </c>
      <c r="M35" s="14">
        <v>119.78334</v>
      </c>
      <c r="N35" s="27">
        <f t="shared" si="0"/>
        <v>181112.41008</v>
      </c>
      <c r="O35" s="30"/>
      <c r="P35" s="30"/>
      <c r="Q35" s="30"/>
      <c r="R35" s="30"/>
      <c r="S35" s="30"/>
      <c r="T35" s="30"/>
    </row>
    <row r="36" spans="1:20" ht="25" x14ac:dyDescent="0.25">
      <c r="A36" s="8">
        <v>26</v>
      </c>
      <c r="B36" s="9" t="s">
        <v>108</v>
      </c>
      <c r="C36" s="9" t="s">
        <v>262</v>
      </c>
      <c r="D36" s="10" t="s">
        <v>117</v>
      </c>
      <c r="E36" s="8" t="s">
        <v>118</v>
      </c>
      <c r="F36" s="11" t="s">
        <v>18</v>
      </c>
      <c r="G36" s="9" t="s">
        <v>121</v>
      </c>
      <c r="H36" s="12" t="s">
        <v>20</v>
      </c>
      <c r="I36" s="12" t="s">
        <v>21</v>
      </c>
      <c r="J36" s="12" t="s">
        <v>122</v>
      </c>
      <c r="K36" s="13">
        <v>420</v>
      </c>
      <c r="L36" s="13">
        <v>1260</v>
      </c>
      <c r="M36" s="14">
        <v>359.35</v>
      </c>
      <c r="N36" s="27">
        <f t="shared" si="0"/>
        <v>452781</v>
      </c>
      <c r="O36" s="30"/>
      <c r="P36" s="30"/>
      <c r="Q36" s="30"/>
      <c r="R36" s="30"/>
      <c r="S36" s="30"/>
      <c r="T36" s="30"/>
    </row>
    <row r="37" spans="1:20" ht="25" x14ac:dyDescent="0.25">
      <c r="A37" s="8">
        <v>26</v>
      </c>
      <c r="B37" s="9" t="s">
        <v>123</v>
      </c>
      <c r="C37" s="9" t="s">
        <v>262</v>
      </c>
      <c r="D37" s="10" t="s">
        <v>117</v>
      </c>
      <c r="E37" s="8" t="s">
        <v>118</v>
      </c>
      <c r="F37" s="11" t="s">
        <v>18</v>
      </c>
      <c r="G37" s="9" t="s">
        <v>121</v>
      </c>
      <c r="H37" s="12" t="s">
        <v>20</v>
      </c>
      <c r="I37" s="12" t="s">
        <v>21</v>
      </c>
      <c r="J37" s="12" t="s">
        <v>119</v>
      </c>
      <c r="K37" s="13">
        <v>1960</v>
      </c>
      <c r="L37" s="13">
        <v>5880</v>
      </c>
      <c r="M37" s="14">
        <v>179.67500000000001</v>
      </c>
      <c r="N37" s="27">
        <f t="shared" si="0"/>
        <v>1056489</v>
      </c>
      <c r="O37" s="30"/>
      <c r="P37" s="30"/>
      <c r="Q37" s="30"/>
      <c r="R37" s="30"/>
      <c r="S37" s="30"/>
      <c r="T37" s="30"/>
    </row>
    <row r="38" spans="1:20" ht="25" x14ac:dyDescent="0.25">
      <c r="A38" s="8">
        <v>26</v>
      </c>
      <c r="B38" s="9" t="s">
        <v>124</v>
      </c>
      <c r="C38" s="9" t="s">
        <v>262</v>
      </c>
      <c r="D38" s="10" t="s">
        <v>117</v>
      </c>
      <c r="E38" s="8" t="s">
        <v>118</v>
      </c>
      <c r="F38" s="11" t="s">
        <v>18</v>
      </c>
      <c r="G38" s="9" t="s">
        <v>125</v>
      </c>
      <c r="H38" s="12" t="s">
        <v>20</v>
      </c>
      <c r="I38" s="12" t="s">
        <v>21</v>
      </c>
      <c r="J38" s="12" t="s">
        <v>122</v>
      </c>
      <c r="K38" s="13">
        <v>140</v>
      </c>
      <c r="L38" s="13">
        <v>420</v>
      </c>
      <c r="M38" s="14">
        <v>359.35</v>
      </c>
      <c r="N38" s="27">
        <f t="shared" si="0"/>
        <v>150927</v>
      </c>
      <c r="O38" s="30"/>
      <c r="P38" s="29"/>
      <c r="Q38" s="29"/>
      <c r="R38" s="29"/>
      <c r="S38" s="29"/>
      <c r="T38" s="29"/>
    </row>
    <row r="39" spans="1:20" x14ac:dyDescent="0.25">
      <c r="A39" s="8">
        <v>27</v>
      </c>
      <c r="B39" s="9" t="s">
        <v>15</v>
      </c>
      <c r="C39" s="9" t="s">
        <v>263</v>
      </c>
      <c r="D39" s="10" t="s">
        <v>126</v>
      </c>
      <c r="E39" s="8" t="s">
        <v>127</v>
      </c>
      <c r="F39" s="11" t="s">
        <v>18</v>
      </c>
      <c r="G39" s="9" t="s">
        <v>128</v>
      </c>
      <c r="H39" s="12" t="s">
        <v>20</v>
      </c>
      <c r="I39" s="12" t="s">
        <v>21</v>
      </c>
      <c r="J39" s="12"/>
      <c r="K39" s="13">
        <v>9088</v>
      </c>
      <c r="L39" s="13">
        <v>27264</v>
      </c>
      <c r="M39" s="14">
        <v>85.9375</v>
      </c>
      <c r="N39" s="27">
        <f t="shared" si="0"/>
        <v>2343000</v>
      </c>
      <c r="O39" s="28">
        <f>N39+N40</f>
        <v>7507500</v>
      </c>
      <c r="P39" s="28">
        <f>O39*0.2</f>
        <v>1501500</v>
      </c>
      <c r="Q39" s="28">
        <f>O39/3</f>
        <v>2502500</v>
      </c>
      <c r="R39" s="28">
        <f>P39+Q39</f>
        <v>4004000</v>
      </c>
      <c r="S39" s="28">
        <f>O39+P39+Q39</f>
        <v>11511500</v>
      </c>
      <c r="T39" s="28">
        <f>S39*0.01</f>
        <v>115115</v>
      </c>
    </row>
    <row r="40" spans="1:20" x14ac:dyDescent="0.25">
      <c r="A40" s="8">
        <v>27</v>
      </c>
      <c r="B40" s="9" t="s">
        <v>70</v>
      </c>
      <c r="C40" s="9" t="s">
        <v>263</v>
      </c>
      <c r="D40" s="10" t="s">
        <v>126</v>
      </c>
      <c r="E40" s="8" t="s">
        <v>127</v>
      </c>
      <c r="F40" s="11" t="s">
        <v>18</v>
      </c>
      <c r="G40" s="9" t="s">
        <v>74</v>
      </c>
      <c r="H40" s="12" t="s">
        <v>20</v>
      </c>
      <c r="I40" s="12" t="s">
        <v>21</v>
      </c>
      <c r="J40" s="12"/>
      <c r="K40" s="13">
        <v>20032</v>
      </c>
      <c r="L40" s="13">
        <v>60096</v>
      </c>
      <c r="M40" s="14">
        <v>85.9375</v>
      </c>
      <c r="N40" s="27">
        <f t="shared" si="0"/>
        <v>5164500</v>
      </c>
      <c r="O40" s="30"/>
      <c r="P40" s="29"/>
      <c r="Q40" s="29"/>
      <c r="R40" s="29"/>
      <c r="S40" s="29"/>
      <c r="T40" s="29"/>
    </row>
    <row r="41" spans="1:20" ht="25" x14ac:dyDescent="0.25">
      <c r="A41" s="8">
        <v>28</v>
      </c>
      <c r="B41" s="9" t="s">
        <v>15</v>
      </c>
      <c r="C41" s="9" t="s">
        <v>264</v>
      </c>
      <c r="D41" s="10" t="s">
        <v>129</v>
      </c>
      <c r="E41" s="8" t="s">
        <v>130</v>
      </c>
      <c r="F41" s="11" t="s">
        <v>92</v>
      </c>
      <c r="G41" s="9" t="s">
        <v>74</v>
      </c>
      <c r="H41" s="12" t="s">
        <v>20</v>
      </c>
      <c r="I41" s="12" t="s">
        <v>21</v>
      </c>
      <c r="J41" s="12"/>
      <c r="K41" s="13">
        <v>22378</v>
      </c>
      <c r="L41" s="13">
        <v>67134</v>
      </c>
      <c r="M41" s="14">
        <v>69.174329999999998</v>
      </c>
      <c r="N41" s="27">
        <f t="shared" si="0"/>
        <v>4643949.4702199996</v>
      </c>
      <c r="O41" s="28">
        <f>N41+N42+N43</f>
        <v>14467257.724860001</v>
      </c>
      <c r="P41" s="28">
        <f t="shared" si="1"/>
        <v>2893451.5449720006</v>
      </c>
      <c r="Q41" s="28">
        <f>O41/3</f>
        <v>4822419.2416200005</v>
      </c>
      <c r="R41" s="28">
        <f>P41+Q41</f>
        <v>7715870.7865920011</v>
      </c>
      <c r="S41" s="28">
        <f>O41+P41+Q41</f>
        <v>22183128.511452001</v>
      </c>
      <c r="T41" s="28">
        <f>S41*0.01</f>
        <v>221831.28511452</v>
      </c>
    </row>
    <row r="42" spans="1:20" ht="25" x14ac:dyDescent="0.25">
      <c r="A42" s="8">
        <v>28</v>
      </c>
      <c r="B42" s="9" t="s">
        <v>70</v>
      </c>
      <c r="C42" s="9" t="s">
        <v>264</v>
      </c>
      <c r="D42" s="10" t="s">
        <v>129</v>
      </c>
      <c r="E42" s="8" t="s">
        <v>130</v>
      </c>
      <c r="F42" s="11" t="s">
        <v>92</v>
      </c>
      <c r="G42" s="9" t="s">
        <v>131</v>
      </c>
      <c r="H42" s="12" t="s">
        <v>20</v>
      </c>
      <c r="I42" s="12" t="s">
        <v>21</v>
      </c>
      <c r="J42" s="12"/>
      <c r="K42" s="13">
        <v>19528</v>
      </c>
      <c r="L42" s="13">
        <v>58584</v>
      </c>
      <c r="M42" s="14">
        <v>69.174329999999998</v>
      </c>
      <c r="N42" s="27">
        <f t="shared" si="0"/>
        <v>4052508.9487199998</v>
      </c>
      <c r="O42" s="30"/>
      <c r="P42" s="30"/>
      <c r="Q42" s="30"/>
      <c r="R42" s="30"/>
      <c r="S42" s="30"/>
      <c r="T42" s="30"/>
    </row>
    <row r="43" spans="1:20" ht="25" x14ac:dyDescent="0.25">
      <c r="A43" s="8">
        <v>28</v>
      </c>
      <c r="B43" s="9" t="s">
        <v>108</v>
      </c>
      <c r="C43" s="9" t="s">
        <v>264</v>
      </c>
      <c r="D43" s="10" t="s">
        <v>129</v>
      </c>
      <c r="E43" s="8" t="s">
        <v>130</v>
      </c>
      <c r="F43" s="11" t="s">
        <v>92</v>
      </c>
      <c r="G43" s="9" t="s">
        <v>132</v>
      </c>
      <c r="H43" s="12" t="s">
        <v>20</v>
      </c>
      <c r="I43" s="12" t="s">
        <v>21</v>
      </c>
      <c r="J43" s="12"/>
      <c r="K43" s="13">
        <v>27808</v>
      </c>
      <c r="L43" s="13">
        <v>83424</v>
      </c>
      <c r="M43" s="14">
        <v>69.174329999999998</v>
      </c>
      <c r="N43" s="27">
        <f t="shared" si="0"/>
        <v>5770799.3059200002</v>
      </c>
      <c r="O43" s="29"/>
      <c r="P43" s="29"/>
      <c r="Q43" s="29"/>
      <c r="R43" s="29"/>
      <c r="S43" s="29"/>
      <c r="T43" s="29"/>
    </row>
    <row r="44" spans="1:20" ht="50" x14ac:dyDescent="0.25">
      <c r="A44" s="8">
        <v>29</v>
      </c>
      <c r="B44" s="9" t="s">
        <v>15</v>
      </c>
      <c r="C44" s="9" t="s">
        <v>265</v>
      </c>
      <c r="D44" s="10" t="s">
        <v>133</v>
      </c>
      <c r="E44" s="8" t="s">
        <v>134</v>
      </c>
      <c r="F44" s="11" t="s">
        <v>135</v>
      </c>
      <c r="G44" s="9" t="s">
        <v>136</v>
      </c>
      <c r="H44" s="12" t="s">
        <v>47</v>
      </c>
      <c r="I44" s="12" t="s">
        <v>52</v>
      </c>
      <c r="J44" s="12"/>
      <c r="K44" s="13">
        <v>4</v>
      </c>
      <c r="L44" s="13">
        <v>12</v>
      </c>
      <c r="M44" s="14">
        <v>67687.5</v>
      </c>
      <c r="N44" s="14">
        <f t="shared" si="0"/>
        <v>812250</v>
      </c>
      <c r="O44" s="29">
        <v>812250</v>
      </c>
      <c r="P44" s="15">
        <f t="shared" si="1"/>
        <v>162450</v>
      </c>
      <c r="Q44" s="16">
        <f>O44/3</f>
        <v>270750</v>
      </c>
      <c r="R44" s="16">
        <f>P44+Q44</f>
        <v>433200</v>
      </c>
      <c r="S44" s="16">
        <f>O44+P44+Q44</f>
        <v>1245450</v>
      </c>
      <c r="T44" s="18">
        <f>S44*0.01</f>
        <v>12454.5</v>
      </c>
    </row>
    <row r="45" spans="1:20" ht="25" x14ac:dyDescent="0.25">
      <c r="A45" s="8">
        <v>30</v>
      </c>
      <c r="B45" s="9" t="s">
        <v>15</v>
      </c>
      <c r="C45" s="9" t="s">
        <v>266</v>
      </c>
      <c r="D45" s="10" t="s">
        <v>137</v>
      </c>
      <c r="E45" s="8" t="s">
        <v>138</v>
      </c>
      <c r="F45" s="11" t="s">
        <v>23</v>
      </c>
      <c r="G45" s="9" t="s">
        <v>139</v>
      </c>
      <c r="H45" s="12" t="s">
        <v>25</v>
      </c>
      <c r="I45" s="12" t="s">
        <v>26</v>
      </c>
      <c r="J45" s="12"/>
      <c r="K45" s="13">
        <v>221</v>
      </c>
      <c r="L45" s="13">
        <v>663</v>
      </c>
      <c r="M45" s="14">
        <v>603.91999999999996</v>
      </c>
      <c r="N45" s="14">
        <f t="shared" si="0"/>
        <v>400398.95999999996</v>
      </c>
      <c r="O45" s="15">
        <v>400398.95999999996</v>
      </c>
      <c r="P45" s="15">
        <f t="shared" si="1"/>
        <v>80079.792000000001</v>
      </c>
      <c r="Q45" s="16">
        <f>O45/3</f>
        <v>133466.31999999998</v>
      </c>
      <c r="R45" s="16">
        <f>P45+Q45</f>
        <v>213546.11199999996</v>
      </c>
      <c r="S45" s="16">
        <f>O45+P45+Q45</f>
        <v>613945.07199999993</v>
      </c>
      <c r="T45" s="18">
        <f>S45*0.01</f>
        <v>6139.4507199999998</v>
      </c>
    </row>
    <row r="46" spans="1:20" ht="25" x14ac:dyDescent="0.25">
      <c r="A46" s="8">
        <v>31</v>
      </c>
      <c r="B46" s="9" t="s">
        <v>15</v>
      </c>
      <c r="C46" s="9" t="s">
        <v>267</v>
      </c>
      <c r="D46" s="10" t="s">
        <v>140</v>
      </c>
      <c r="E46" s="8" t="s">
        <v>141</v>
      </c>
      <c r="F46" s="11" t="s">
        <v>92</v>
      </c>
      <c r="G46" s="9" t="s">
        <v>132</v>
      </c>
      <c r="H46" s="12" t="s">
        <v>20</v>
      </c>
      <c r="I46" s="12" t="s">
        <v>21</v>
      </c>
      <c r="J46" s="12"/>
      <c r="K46" s="13">
        <v>25000</v>
      </c>
      <c r="L46" s="13">
        <v>75000</v>
      </c>
      <c r="M46" s="14">
        <v>28.953130000000002</v>
      </c>
      <c r="N46" s="14">
        <f t="shared" si="0"/>
        <v>2171484.75</v>
      </c>
      <c r="O46" s="15">
        <v>2171484.75</v>
      </c>
      <c r="P46" s="15">
        <f t="shared" si="1"/>
        <v>434296.95</v>
      </c>
      <c r="Q46" s="16">
        <f>O46/3</f>
        <v>723828.25</v>
      </c>
      <c r="R46" s="16">
        <f>P46+Q46</f>
        <v>1158125.2</v>
      </c>
      <c r="S46" s="16">
        <f>O46+P46+Q46</f>
        <v>3329609.95</v>
      </c>
      <c r="T46" s="18">
        <f>S46*0.01</f>
        <v>33296.099500000004</v>
      </c>
    </row>
    <row r="47" spans="1:20" ht="25" x14ac:dyDescent="0.25">
      <c r="A47" s="8">
        <v>32</v>
      </c>
      <c r="B47" s="9" t="s">
        <v>15</v>
      </c>
      <c r="C47" s="9" t="s">
        <v>268</v>
      </c>
      <c r="D47" s="10" t="s">
        <v>142</v>
      </c>
      <c r="E47" s="8" t="s">
        <v>143</v>
      </c>
      <c r="F47" s="11" t="s">
        <v>92</v>
      </c>
      <c r="G47" s="9" t="s">
        <v>144</v>
      </c>
      <c r="H47" s="12" t="s">
        <v>20</v>
      </c>
      <c r="I47" s="12" t="s">
        <v>21</v>
      </c>
      <c r="J47" s="12"/>
      <c r="K47" s="13">
        <v>7300</v>
      </c>
      <c r="L47" s="13">
        <v>21900</v>
      </c>
      <c r="M47" s="14">
        <v>20.5</v>
      </c>
      <c r="N47" s="14">
        <f t="shared" si="0"/>
        <v>448950</v>
      </c>
      <c r="O47" s="15">
        <v>448950</v>
      </c>
      <c r="P47" s="15">
        <f t="shared" si="1"/>
        <v>89790</v>
      </c>
      <c r="Q47" s="16">
        <f>O47/3</f>
        <v>149650</v>
      </c>
      <c r="R47" s="16">
        <f>P47+Q47</f>
        <v>239440</v>
      </c>
      <c r="S47" s="16">
        <f>O47+P47+Q47</f>
        <v>688390</v>
      </c>
      <c r="T47" s="18">
        <f>S47*0.01</f>
        <v>6883.9000000000005</v>
      </c>
    </row>
    <row r="48" spans="1:20" x14ac:dyDescent="0.25">
      <c r="A48" s="8">
        <v>33</v>
      </c>
      <c r="B48" s="9" t="s">
        <v>15</v>
      </c>
      <c r="C48" s="9" t="s">
        <v>269</v>
      </c>
      <c r="D48" s="10" t="s">
        <v>145</v>
      </c>
      <c r="E48" s="8" t="s">
        <v>146</v>
      </c>
      <c r="F48" s="11" t="s">
        <v>147</v>
      </c>
      <c r="G48" s="9" t="s">
        <v>93</v>
      </c>
      <c r="H48" s="12" t="s">
        <v>148</v>
      </c>
      <c r="I48" s="12" t="s">
        <v>21</v>
      </c>
      <c r="J48" s="12"/>
      <c r="K48" s="13">
        <v>37650</v>
      </c>
      <c r="L48" s="13">
        <v>112950</v>
      </c>
      <c r="M48" s="14">
        <v>4.1667000000000003E-2</v>
      </c>
      <c r="N48" s="14">
        <f t="shared" si="0"/>
        <v>4706.2876500000002</v>
      </c>
      <c r="O48" s="15">
        <v>4706.2876500000002</v>
      </c>
      <c r="P48" s="15">
        <f>O48*0.2</f>
        <v>941.25753000000009</v>
      </c>
      <c r="Q48" s="16">
        <f>O48/3</f>
        <v>1568.7625500000001</v>
      </c>
      <c r="R48" s="16">
        <f>P48+Q48</f>
        <v>2510.0200800000002</v>
      </c>
      <c r="S48" s="16">
        <f>O48+P48+Q48</f>
        <v>7216.3077300000004</v>
      </c>
      <c r="T48" s="18">
        <f>S48*0.01</f>
        <v>72.163077300000012</v>
      </c>
    </row>
    <row r="49" spans="1:20" ht="25" x14ac:dyDescent="0.25">
      <c r="A49" s="8">
        <v>34</v>
      </c>
      <c r="B49" s="9" t="s">
        <v>15</v>
      </c>
      <c r="C49" s="9" t="s">
        <v>270</v>
      </c>
      <c r="D49" s="10" t="s">
        <v>149</v>
      </c>
      <c r="E49" s="8" t="s">
        <v>150</v>
      </c>
      <c r="F49" s="11" t="s">
        <v>23</v>
      </c>
      <c r="G49" s="9" t="s">
        <v>151</v>
      </c>
      <c r="H49" s="12" t="s">
        <v>25</v>
      </c>
      <c r="I49" s="12" t="s">
        <v>26</v>
      </c>
      <c r="J49" s="12"/>
      <c r="K49" s="13">
        <v>15912</v>
      </c>
      <c r="L49" s="13">
        <v>47736</v>
      </c>
      <c r="M49" s="14">
        <v>1.9697</v>
      </c>
      <c r="N49" s="14">
        <f t="shared" si="0"/>
        <v>94025.599199999997</v>
      </c>
      <c r="O49" s="28">
        <v>94025.599199999997</v>
      </c>
      <c r="P49" s="15">
        <f>O49*0.2</f>
        <v>18805.119839999999</v>
      </c>
      <c r="Q49" s="16">
        <f>O49/3</f>
        <v>31341.866399999999</v>
      </c>
      <c r="R49" s="16">
        <f>P49+Q49</f>
        <v>50146.986239999998</v>
      </c>
      <c r="S49" s="16">
        <f>O49+P49+Q49</f>
        <v>144172.58544</v>
      </c>
      <c r="T49" s="18">
        <f>S49*0.01</f>
        <v>1441.7258543999999</v>
      </c>
    </row>
    <row r="50" spans="1:20" ht="25" x14ac:dyDescent="0.25">
      <c r="A50" s="8">
        <v>35</v>
      </c>
      <c r="B50" s="9" t="s">
        <v>15</v>
      </c>
      <c r="C50" s="9" t="s">
        <v>271</v>
      </c>
      <c r="D50" s="10" t="s">
        <v>152</v>
      </c>
      <c r="E50" s="8" t="s">
        <v>153</v>
      </c>
      <c r="F50" s="11" t="s">
        <v>18</v>
      </c>
      <c r="G50" s="9" t="s">
        <v>121</v>
      </c>
      <c r="H50" s="12" t="s">
        <v>20</v>
      </c>
      <c r="I50" s="12" t="s">
        <v>21</v>
      </c>
      <c r="J50" s="12"/>
      <c r="K50" s="13">
        <v>4464</v>
      </c>
      <c r="L50" s="13">
        <v>13392</v>
      </c>
      <c r="M50" s="14">
        <v>0.26800000000000002</v>
      </c>
      <c r="N50" s="27">
        <f t="shared" si="0"/>
        <v>3589.056</v>
      </c>
      <c r="O50" s="28">
        <f>N50+N51+N52+N53</f>
        <v>65183.511960000003</v>
      </c>
      <c r="P50" s="28">
        <f t="shared" si="1"/>
        <v>13036.702392000001</v>
      </c>
      <c r="Q50" s="28">
        <f>O50/3</f>
        <v>21727.837320000002</v>
      </c>
      <c r="R50" s="28">
        <f>P50+Q50</f>
        <v>34764.539712000005</v>
      </c>
      <c r="S50" s="28">
        <f>O50+P50+Q50</f>
        <v>99948.051672000016</v>
      </c>
      <c r="T50" s="28">
        <f>S50*0.01</f>
        <v>999.4805167200002</v>
      </c>
    </row>
    <row r="51" spans="1:20" ht="25" x14ac:dyDescent="0.25">
      <c r="A51" s="8">
        <v>35</v>
      </c>
      <c r="B51" s="9" t="s">
        <v>70</v>
      </c>
      <c r="C51" s="9" t="s">
        <v>271</v>
      </c>
      <c r="D51" s="10" t="s">
        <v>152</v>
      </c>
      <c r="E51" s="8" t="s">
        <v>153</v>
      </c>
      <c r="F51" s="11" t="s">
        <v>18</v>
      </c>
      <c r="G51" s="9" t="s">
        <v>154</v>
      </c>
      <c r="H51" s="12" t="s">
        <v>20</v>
      </c>
      <c r="I51" s="12" t="s">
        <v>21</v>
      </c>
      <c r="J51" s="12"/>
      <c r="K51" s="13">
        <v>8268</v>
      </c>
      <c r="L51" s="13">
        <v>24804</v>
      </c>
      <c r="M51" s="14">
        <v>0.53600000000000003</v>
      </c>
      <c r="N51" s="27">
        <f t="shared" si="0"/>
        <v>13294.944000000001</v>
      </c>
      <c r="O51" s="30"/>
      <c r="P51" s="30"/>
      <c r="Q51" s="30"/>
      <c r="R51" s="30"/>
      <c r="S51" s="30"/>
      <c r="T51" s="30"/>
    </row>
    <row r="52" spans="1:20" ht="25" x14ac:dyDescent="0.25">
      <c r="A52" s="8">
        <v>35</v>
      </c>
      <c r="B52" s="9" t="s">
        <v>108</v>
      </c>
      <c r="C52" s="9" t="s">
        <v>271</v>
      </c>
      <c r="D52" s="10" t="s">
        <v>152</v>
      </c>
      <c r="E52" s="8" t="s">
        <v>153</v>
      </c>
      <c r="F52" s="11" t="s">
        <v>18</v>
      </c>
      <c r="G52" s="9" t="s">
        <v>155</v>
      </c>
      <c r="H52" s="12" t="s">
        <v>20</v>
      </c>
      <c r="I52" s="12" t="s">
        <v>21</v>
      </c>
      <c r="J52" s="12"/>
      <c r="K52" s="13">
        <v>7598</v>
      </c>
      <c r="L52" s="13">
        <v>22794</v>
      </c>
      <c r="M52" s="14">
        <v>0.88534000000000002</v>
      </c>
      <c r="N52" s="27">
        <f t="shared" si="0"/>
        <v>20180.43996</v>
      </c>
      <c r="O52" s="30"/>
      <c r="P52" s="30"/>
      <c r="Q52" s="30"/>
      <c r="R52" s="30"/>
      <c r="S52" s="30"/>
      <c r="T52" s="30"/>
    </row>
    <row r="53" spans="1:20" ht="25" x14ac:dyDescent="0.25">
      <c r="A53" s="8">
        <v>35</v>
      </c>
      <c r="B53" s="9" t="s">
        <v>123</v>
      </c>
      <c r="C53" s="9" t="s">
        <v>271</v>
      </c>
      <c r="D53" s="10" t="s">
        <v>156</v>
      </c>
      <c r="E53" s="8" t="s">
        <v>153</v>
      </c>
      <c r="F53" s="11" t="s">
        <v>18</v>
      </c>
      <c r="G53" s="9" t="s">
        <v>157</v>
      </c>
      <c r="H53" s="12" t="s">
        <v>20</v>
      </c>
      <c r="I53" s="12" t="s">
        <v>21</v>
      </c>
      <c r="J53" s="12"/>
      <c r="K53" s="13">
        <v>7058</v>
      </c>
      <c r="L53" s="13">
        <v>21174</v>
      </c>
      <c r="M53" s="14">
        <v>1.3280000000000001</v>
      </c>
      <c r="N53" s="27">
        <f t="shared" si="0"/>
        <v>28119.072</v>
      </c>
      <c r="O53" s="29"/>
      <c r="P53" s="29"/>
      <c r="Q53" s="29"/>
      <c r="R53" s="29"/>
      <c r="S53" s="29"/>
      <c r="T53" s="29"/>
    </row>
    <row r="54" spans="1:20" ht="25" x14ac:dyDescent="0.25">
      <c r="A54" s="8">
        <v>36</v>
      </c>
      <c r="B54" s="9" t="s">
        <v>15</v>
      </c>
      <c r="C54" s="9" t="s">
        <v>272</v>
      </c>
      <c r="D54" s="10" t="s">
        <v>158</v>
      </c>
      <c r="E54" s="8" t="s">
        <v>159</v>
      </c>
      <c r="F54" s="11" t="s">
        <v>160</v>
      </c>
      <c r="G54" s="9" t="s">
        <v>161</v>
      </c>
      <c r="H54" s="12" t="s">
        <v>162</v>
      </c>
      <c r="I54" s="12" t="s">
        <v>26</v>
      </c>
      <c r="J54" s="12"/>
      <c r="K54" s="13">
        <v>8824</v>
      </c>
      <c r="L54" s="13">
        <v>26472</v>
      </c>
      <c r="M54" s="14">
        <v>425</v>
      </c>
      <c r="N54" s="14">
        <f t="shared" si="0"/>
        <v>11250600</v>
      </c>
      <c r="O54" s="29">
        <v>11250600</v>
      </c>
      <c r="P54" s="15">
        <f t="shared" si="1"/>
        <v>2250120</v>
      </c>
      <c r="Q54" s="16">
        <f>O54/3</f>
        <v>3750200</v>
      </c>
      <c r="R54" s="16">
        <f>P54+Q54</f>
        <v>6000320</v>
      </c>
      <c r="S54" s="16">
        <f>O54+P54+Q54</f>
        <v>17250920</v>
      </c>
      <c r="T54" s="18">
        <f>S54*0.01</f>
        <v>172509.2</v>
      </c>
    </row>
    <row r="55" spans="1:20" ht="37.5" x14ac:dyDescent="0.25">
      <c r="A55" s="8">
        <v>37</v>
      </c>
      <c r="B55" s="9" t="s">
        <v>15</v>
      </c>
      <c r="C55" s="9" t="s">
        <v>273</v>
      </c>
      <c r="D55" s="10" t="s">
        <v>163</v>
      </c>
      <c r="E55" s="8" t="s">
        <v>164</v>
      </c>
      <c r="F55" s="11" t="s">
        <v>165</v>
      </c>
      <c r="G55" s="9" t="s">
        <v>131</v>
      </c>
      <c r="H55" s="12" t="s">
        <v>42</v>
      </c>
      <c r="I55" s="12" t="s">
        <v>21</v>
      </c>
      <c r="J55" s="12" t="s">
        <v>166</v>
      </c>
      <c r="K55" s="13">
        <v>19210</v>
      </c>
      <c r="L55" s="13">
        <v>57630</v>
      </c>
      <c r="M55" s="14">
        <v>4.5</v>
      </c>
      <c r="N55" s="14">
        <f t="shared" si="0"/>
        <v>259335</v>
      </c>
      <c r="O55" s="15">
        <v>259335</v>
      </c>
      <c r="P55" s="15">
        <f t="shared" si="1"/>
        <v>51867</v>
      </c>
      <c r="Q55" s="16">
        <f>O55/3</f>
        <v>86445</v>
      </c>
      <c r="R55" s="16">
        <f>P55+Q55</f>
        <v>138312</v>
      </c>
      <c r="S55" s="16">
        <f>O55+P55+Q55</f>
        <v>397647</v>
      </c>
      <c r="T55" s="18">
        <f>S55*0.01</f>
        <v>3976.4700000000003</v>
      </c>
    </row>
    <row r="56" spans="1:20" ht="37.5" x14ac:dyDescent="0.25">
      <c r="A56" s="8">
        <v>38</v>
      </c>
      <c r="B56" s="9" t="s">
        <v>15</v>
      </c>
      <c r="C56" s="9" t="s">
        <v>274</v>
      </c>
      <c r="D56" s="10" t="s">
        <v>163</v>
      </c>
      <c r="E56" s="8" t="s">
        <v>164</v>
      </c>
      <c r="F56" s="11" t="s">
        <v>165</v>
      </c>
      <c r="G56" s="9" t="s">
        <v>112</v>
      </c>
      <c r="H56" s="12" t="s">
        <v>42</v>
      </c>
      <c r="I56" s="12" t="s">
        <v>21</v>
      </c>
      <c r="J56" s="12" t="s">
        <v>166</v>
      </c>
      <c r="K56" s="13">
        <v>6490</v>
      </c>
      <c r="L56" s="13">
        <v>19470</v>
      </c>
      <c r="M56" s="14">
        <v>9</v>
      </c>
      <c r="N56" s="14">
        <f t="shared" si="0"/>
        <v>175230</v>
      </c>
      <c r="O56" s="28">
        <v>175230</v>
      </c>
      <c r="P56" s="15">
        <f t="shared" si="1"/>
        <v>35046</v>
      </c>
      <c r="Q56" s="16">
        <f>O56/3</f>
        <v>58410</v>
      </c>
      <c r="R56" s="16">
        <f>P56+Q56</f>
        <v>93456</v>
      </c>
      <c r="S56" s="16">
        <f>O56+P56+Q56</f>
        <v>268686</v>
      </c>
      <c r="T56" s="18">
        <f>S56*0.01</f>
        <v>2686.86</v>
      </c>
    </row>
    <row r="57" spans="1:20" x14ac:dyDescent="0.25">
      <c r="A57" s="8">
        <v>39</v>
      </c>
      <c r="B57" s="9" t="s">
        <v>15</v>
      </c>
      <c r="C57" s="9" t="s">
        <v>275</v>
      </c>
      <c r="D57" s="10" t="s">
        <v>167</v>
      </c>
      <c r="E57" s="8" t="s">
        <v>168</v>
      </c>
      <c r="F57" s="11" t="s">
        <v>18</v>
      </c>
      <c r="G57" s="9" t="s">
        <v>29</v>
      </c>
      <c r="H57" s="12" t="s">
        <v>20</v>
      </c>
      <c r="I57" s="12" t="s">
        <v>21</v>
      </c>
      <c r="J57" s="12"/>
      <c r="K57" s="13">
        <v>5388</v>
      </c>
      <c r="L57" s="13">
        <v>16164</v>
      </c>
      <c r="M57" s="14">
        <v>1.9314199999999999</v>
      </c>
      <c r="N57" s="27">
        <f t="shared" si="0"/>
        <v>31219.472879999998</v>
      </c>
      <c r="O57" s="28">
        <f>N57+N58+N59+N60+N61+N62+N63</f>
        <v>974264.87015999993</v>
      </c>
      <c r="P57" s="28">
        <f>O57*0.2</f>
        <v>194852.974032</v>
      </c>
      <c r="Q57" s="28">
        <f>O57/3</f>
        <v>324754.95671999996</v>
      </c>
      <c r="R57" s="28">
        <f>P57+Q57</f>
        <v>519607.93075199996</v>
      </c>
      <c r="S57" s="28">
        <f>O57+P57+Q57</f>
        <v>1493872.8009119998</v>
      </c>
      <c r="T57" s="28">
        <f>S57*0.01</f>
        <v>14938.728009119997</v>
      </c>
    </row>
    <row r="58" spans="1:20" x14ac:dyDescent="0.25">
      <c r="A58" s="8">
        <v>39</v>
      </c>
      <c r="B58" s="9" t="s">
        <v>70</v>
      </c>
      <c r="C58" s="9" t="s">
        <v>275</v>
      </c>
      <c r="D58" s="10" t="s">
        <v>167</v>
      </c>
      <c r="E58" s="8" t="s">
        <v>168</v>
      </c>
      <c r="F58" s="11" t="s">
        <v>18</v>
      </c>
      <c r="G58" s="9" t="s">
        <v>169</v>
      </c>
      <c r="H58" s="12" t="s">
        <v>20</v>
      </c>
      <c r="I58" s="12" t="s">
        <v>21</v>
      </c>
      <c r="J58" s="12"/>
      <c r="K58" s="13">
        <v>23336</v>
      </c>
      <c r="L58" s="13">
        <v>70008</v>
      </c>
      <c r="M58" s="14">
        <v>1.9314199999999999</v>
      </c>
      <c r="N58" s="27">
        <f t="shared" si="0"/>
        <v>135214.85136</v>
      </c>
      <c r="O58" s="30"/>
      <c r="P58" s="30"/>
      <c r="Q58" s="30"/>
      <c r="R58" s="30"/>
      <c r="S58" s="30"/>
      <c r="T58" s="30"/>
    </row>
    <row r="59" spans="1:20" x14ac:dyDescent="0.25">
      <c r="A59" s="8">
        <v>39</v>
      </c>
      <c r="B59" s="9" t="s">
        <v>108</v>
      </c>
      <c r="C59" s="9" t="s">
        <v>275</v>
      </c>
      <c r="D59" s="10" t="s">
        <v>167</v>
      </c>
      <c r="E59" s="8" t="s">
        <v>168</v>
      </c>
      <c r="F59" s="11" t="s">
        <v>18</v>
      </c>
      <c r="G59" s="9" t="s">
        <v>170</v>
      </c>
      <c r="H59" s="12" t="s">
        <v>20</v>
      </c>
      <c r="I59" s="12" t="s">
        <v>21</v>
      </c>
      <c r="J59" s="12"/>
      <c r="K59" s="13">
        <v>32744</v>
      </c>
      <c r="L59" s="13">
        <v>98232</v>
      </c>
      <c r="M59" s="14">
        <v>1.9314199999999999</v>
      </c>
      <c r="N59" s="27">
        <f t="shared" si="0"/>
        <v>189727.24943999999</v>
      </c>
      <c r="O59" s="30"/>
      <c r="P59" s="30"/>
      <c r="Q59" s="30"/>
      <c r="R59" s="30"/>
      <c r="S59" s="30"/>
      <c r="T59" s="30"/>
    </row>
    <row r="60" spans="1:20" x14ac:dyDescent="0.25">
      <c r="A60" s="8">
        <v>39</v>
      </c>
      <c r="B60" s="9" t="s">
        <v>123</v>
      </c>
      <c r="C60" s="9" t="s">
        <v>275</v>
      </c>
      <c r="D60" s="10" t="s">
        <v>167</v>
      </c>
      <c r="E60" s="8" t="s">
        <v>168</v>
      </c>
      <c r="F60" s="11" t="s">
        <v>18</v>
      </c>
      <c r="G60" s="9" t="s">
        <v>171</v>
      </c>
      <c r="H60" s="12" t="s">
        <v>20</v>
      </c>
      <c r="I60" s="12" t="s">
        <v>21</v>
      </c>
      <c r="J60" s="12"/>
      <c r="K60" s="13">
        <v>17736</v>
      </c>
      <c r="L60" s="13">
        <v>53208</v>
      </c>
      <c r="M60" s="14">
        <v>1.9314199999999999</v>
      </c>
      <c r="N60" s="27">
        <f t="shared" si="0"/>
        <v>102766.99536</v>
      </c>
      <c r="O60" s="30"/>
      <c r="P60" s="30"/>
      <c r="Q60" s="30"/>
      <c r="R60" s="30"/>
      <c r="S60" s="30"/>
      <c r="T60" s="30"/>
    </row>
    <row r="61" spans="1:20" x14ac:dyDescent="0.25">
      <c r="A61" s="8">
        <v>39</v>
      </c>
      <c r="B61" s="9" t="s">
        <v>124</v>
      </c>
      <c r="C61" s="9" t="s">
        <v>275</v>
      </c>
      <c r="D61" s="10" t="s">
        <v>167</v>
      </c>
      <c r="E61" s="8" t="s">
        <v>168</v>
      </c>
      <c r="F61" s="11" t="s">
        <v>18</v>
      </c>
      <c r="G61" s="9" t="s">
        <v>93</v>
      </c>
      <c r="H61" s="12" t="s">
        <v>20</v>
      </c>
      <c r="I61" s="12" t="s">
        <v>21</v>
      </c>
      <c r="J61" s="12"/>
      <c r="K61" s="13">
        <v>38512</v>
      </c>
      <c r="L61" s="13">
        <v>115536</v>
      </c>
      <c r="M61" s="14">
        <v>1.9314199999999999</v>
      </c>
      <c r="N61" s="27">
        <f t="shared" si="0"/>
        <v>223148.54111999998</v>
      </c>
      <c r="O61" s="30"/>
      <c r="P61" s="30"/>
      <c r="Q61" s="30"/>
      <c r="R61" s="30"/>
      <c r="S61" s="30"/>
      <c r="T61" s="30"/>
    </row>
    <row r="62" spans="1:20" ht="25" x14ac:dyDescent="0.25">
      <c r="A62" s="8">
        <v>39</v>
      </c>
      <c r="B62" s="9" t="s">
        <v>172</v>
      </c>
      <c r="C62" s="9" t="s">
        <v>275</v>
      </c>
      <c r="D62" s="10" t="s">
        <v>167</v>
      </c>
      <c r="E62" s="8" t="s">
        <v>168</v>
      </c>
      <c r="F62" s="11" t="s">
        <v>23</v>
      </c>
      <c r="G62" s="9" t="s">
        <v>173</v>
      </c>
      <c r="H62" s="12" t="s">
        <v>25</v>
      </c>
      <c r="I62" s="12" t="s">
        <v>26</v>
      </c>
      <c r="J62" s="12"/>
      <c r="K62" s="13">
        <v>2008</v>
      </c>
      <c r="L62" s="13">
        <v>6024</v>
      </c>
      <c r="M62" s="14">
        <v>35</v>
      </c>
      <c r="N62" s="27">
        <f t="shared" si="0"/>
        <v>210840</v>
      </c>
      <c r="O62" s="30"/>
      <c r="P62" s="30"/>
      <c r="Q62" s="30"/>
      <c r="R62" s="30"/>
      <c r="S62" s="30"/>
      <c r="T62" s="30"/>
    </row>
    <row r="63" spans="1:20" ht="25" x14ac:dyDescent="0.25">
      <c r="A63" s="8">
        <v>39</v>
      </c>
      <c r="B63" s="9" t="s">
        <v>174</v>
      </c>
      <c r="C63" s="9" t="s">
        <v>275</v>
      </c>
      <c r="D63" s="10" t="s">
        <v>167</v>
      </c>
      <c r="E63" s="8" t="s">
        <v>168</v>
      </c>
      <c r="F63" s="11" t="s">
        <v>175</v>
      </c>
      <c r="G63" s="9" t="s">
        <v>176</v>
      </c>
      <c r="H63" s="12" t="s">
        <v>47</v>
      </c>
      <c r="I63" s="12" t="s">
        <v>21</v>
      </c>
      <c r="J63" s="12"/>
      <c r="K63" s="13">
        <v>234</v>
      </c>
      <c r="L63" s="13">
        <v>702</v>
      </c>
      <c r="M63" s="14">
        <v>115.88</v>
      </c>
      <c r="N63" s="27">
        <f t="shared" si="0"/>
        <v>81347.759999999995</v>
      </c>
      <c r="O63" s="29"/>
      <c r="P63" s="29"/>
      <c r="Q63" s="29"/>
      <c r="R63" s="29"/>
      <c r="S63" s="29"/>
      <c r="T63" s="29"/>
    </row>
    <row r="64" spans="1:20" x14ac:dyDescent="0.25">
      <c r="A64" s="8">
        <v>40</v>
      </c>
      <c r="B64" s="9" t="s">
        <v>15</v>
      </c>
      <c r="C64" s="9" t="s">
        <v>276</v>
      </c>
      <c r="D64" s="10" t="s">
        <v>177</v>
      </c>
      <c r="E64" s="8" t="s">
        <v>178</v>
      </c>
      <c r="F64" s="11" t="s">
        <v>20</v>
      </c>
      <c r="G64" s="9" t="s">
        <v>125</v>
      </c>
      <c r="H64" s="12" t="s">
        <v>20</v>
      </c>
      <c r="I64" s="12" t="s">
        <v>21</v>
      </c>
      <c r="J64" s="12"/>
      <c r="K64" s="13">
        <v>71825</v>
      </c>
      <c r="L64" s="13">
        <v>215475</v>
      </c>
      <c r="M64" s="14">
        <v>0.125</v>
      </c>
      <c r="N64" s="14">
        <f t="shared" si="0"/>
        <v>26934.375</v>
      </c>
      <c r="O64" s="29">
        <v>26934.375</v>
      </c>
      <c r="P64" s="15">
        <f t="shared" si="1"/>
        <v>5386.875</v>
      </c>
      <c r="Q64" s="16">
        <f>O64/3</f>
        <v>8978.125</v>
      </c>
      <c r="R64" s="16">
        <f>P64+Q64</f>
        <v>14365</v>
      </c>
      <c r="S64" s="16">
        <f>O64+P64+Q64</f>
        <v>41299.375</v>
      </c>
      <c r="T64" s="18">
        <f>S64*0.01</f>
        <v>412.99375000000003</v>
      </c>
    </row>
    <row r="65" spans="1:20" ht="25" x14ac:dyDescent="0.25">
      <c r="A65" s="8">
        <v>41</v>
      </c>
      <c r="B65" s="9" t="s">
        <v>15</v>
      </c>
      <c r="C65" s="9" t="s">
        <v>277</v>
      </c>
      <c r="D65" s="10" t="s">
        <v>179</v>
      </c>
      <c r="E65" s="8" t="s">
        <v>180</v>
      </c>
      <c r="F65" s="11" t="s">
        <v>181</v>
      </c>
      <c r="G65" s="9" t="s">
        <v>182</v>
      </c>
      <c r="H65" s="12" t="s">
        <v>37</v>
      </c>
      <c r="I65" s="12" t="s">
        <v>183</v>
      </c>
      <c r="J65" s="12"/>
      <c r="K65" s="13">
        <v>9172</v>
      </c>
      <c r="L65" s="13">
        <v>27516</v>
      </c>
      <c r="M65" s="14">
        <v>180.05</v>
      </c>
      <c r="N65" s="14">
        <f t="shared" si="0"/>
        <v>4954255.8000000007</v>
      </c>
      <c r="O65" s="15">
        <v>4954255.8000000007</v>
      </c>
      <c r="P65" s="15">
        <f t="shared" si="1"/>
        <v>990851.16000000015</v>
      </c>
      <c r="Q65" s="16">
        <f>O65/3</f>
        <v>1651418.6000000003</v>
      </c>
      <c r="R65" s="16">
        <f>P65+Q65</f>
        <v>2642269.7600000007</v>
      </c>
      <c r="S65" s="16">
        <f>O65+P65+Q65</f>
        <v>7596525.5600000015</v>
      </c>
      <c r="T65" s="18">
        <f>S65*0.01</f>
        <v>75965.255600000019</v>
      </c>
    </row>
    <row r="66" spans="1:20" ht="25" x14ac:dyDescent="0.25">
      <c r="A66" s="8">
        <v>42</v>
      </c>
      <c r="B66" s="9" t="s">
        <v>15</v>
      </c>
      <c r="C66" s="9" t="s">
        <v>278</v>
      </c>
      <c r="D66" s="10" t="s">
        <v>184</v>
      </c>
      <c r="E66" s="8" t="s">
        <v>185</v>
      </c>
      <c r="F66" s="11" t="s">
        <v>186</v>
      </c>
      <c r="G66" s="9" t="s">
        <v>187</v>
      </c>
      <c r="H66" s="12" t="s">
        <v>188</v>
      </c>
      <c r="I66" s="12" t="s">
        <v>189</v>
      </c>
      <c r="J66" s="12"/>
      <c r="K66" s="13">
        <v>124645</v>
      </c>
      <c r="L66" s="13">
        <v>373935</v>
      </c>
      <c r="M66" s="14">
        <v>0.87766999999999995</v>
      </c>
      <c r="N66" s="14">
        <f t="shared" si="0"/>
        <v>328191.53145000001</v>
      </c>
      <c r="O66" s="28">
        <v>328191.53145000001</v>
      </c>
      <c r="P66" s="15">
        <f t="shared" si="1"/>
        <v>65638.306290000008</v>
      </c>
      <c r="Q66" s="16">
        <f>O66/3</f>
        <v>109397.17715</v>
      </c>
      <c r="R66" s="16">
        <f>P66+Q66</f>
        <v>175035.48344000001</v>
      </c>
      <c r="S66" s="16">
        <f>O66+P66+Q66</f>
        <v>503227.01488999999</v>
      </c>
      <c r="T66" s="18">
        <f>S66*0.01</f>
        <v>5032.2701489000001</v>
      </c>
    </row>
    <row r="67" spans="1:20" ht="25" x14ac:dyDescent="0.25">
      <c r="A67" s="8">
        <v>43</v>
      </c>
      <c r="B67" s="9" t="s">
        <v>15</v>
      </c>
      <c r="C67" s="9" t="s">
        <v>279</v>
      </c>
      <c r="D67" s="10" t="s">
        <v>190</v>
      </c>
      <c r="E67" s="8" t="s">
        <v>191</v>
      </c>
      <c r="F67" s="11" t="s">
        <v>92</v>
      </c>
      <c r="G67" s="9" t="s">
        <v>192</v>
      </c>
      <c r="H67" s="12" t="s">
        <v>20</v>
      </c>
      <c r="I67" s="12" t="s">
        <v>21</v>
      </c>
      <c r="J67" s="12"/>
      <c r="K67" s="13">
        <v>7665</v>
      </c>
      <c r="L67" s="13">
        <v>22995</v>
      </c>
      <c r="M67" s="14">
        <v>0.50607000000000002</v>
      </c>
      <c r="N67" s="27">
        <f t="shared" ref="N67:N77" si="2">L67*M67</f>
        <v>11637.07965</v>
      </c>
      <c r="O67" s="28">
        <f>N67+N68</f>
        <v>148716.01244999998</v>
      </c>
      <c r="P67" s="28">
        <f t="shared" ref="P67:P81" si="3">O67*0.2</f>
        <v>29743.202489999996</v>
      </c>
      <c r="Q67" s="28">
        <f>O67/3</f>
        <v>49572.004149999993</v>
      </c>
      <c r="R67" s="28">
        <f>P67+Q67</f>
        <v>79315.206639999989</v>
      </c>
      <c r="S67" s="28">
        <f>O67+P67+Q67</f>
        <v>228031.21908999997</v>
      </c>
      <c r="T67" s="28">
        <f>S67*0.01</f>
        <v>2280.3121908999997</v>
      </c>
    </row>
    <row r="68" spans="1:20" ht="25" x14ac:dyDescent="0.25">
      <c r="A68" s="8">
        <v>43</v>
      </c>
      <c r="B68" s="9" t="s">
        <v>70</v>
      </c>
      <c r="C68" s="9" t="s">
        <v>279</v>
      </c>
      <c r="D68" s="10" t="s">
        <v>190</v>
      </c>
      <c r="E68" s="8" t="s">
        <v>191</v>
      </c>
      <c r="F68" s="11" t="s">
        <v>92</v>
      </c>
      <c r="G68" s="9" t="s">
        <v>193</v>
      </c>
      <c r="H68" s="12" t="s">
        <v>20</v>
      </c>
      <c r="I68" s="12" t="s">
        <v>21</v>
      </c>
      <c r="J68" s="12"/>
      <c r="K68" s="13">
        <v>67160</v>
      </c>
      <c r="L68" s="13">
        <v>201480</v>
      </c>
      <c r="M68" s="14">
        <v>0.68035999999999996</v>
      </c>
      <c r="N68" s="27">
        <f>L68*M68</f>
        <v>137078.93279999998</v>
      </c>
      <c r="O68" s="29"/>
      <c r="P68" s="29"/>
      <c r="Q68" s="29"/>
      <c r="R68" s="29"/>
      <c r="S68" s="29"/>
      <c r="T68" s="29"/>
    </row>
    <row r="69" spans="1:20" x14ac:dyDescent="0.25">
      <c r="A69" s="8">
        <v>44</v>
      </c>
      <c r="B69" s="9" t="s">
        <v>15</v>
      </c>
      <c r="C69" s="9" t="s">
        <v>280</v>
      </c>
      <c r="D69" s="10" t="s">
        <v>194</v>
      </c>
      <c r="E69" s="8" t="s">
        <v>195</v>
      </c>
      <c r="F69" s="11" t="s">
        <v>18</v>
      </c>
      <c r="G69" s="9" t="s">
        <v>196</v>
      </c>
      <c r="H69" s="12" t="s">
        <v>20</v>
      </c>
      <c r="I69" s="12" t="s">
        <v>21</v>
      </c>
      <c r="J69" s="12"/>
      <c r="K69" s="13">
        <v>686252</v>
      </c>
      <c r="L69" s="13">
        <v>2058756</v>
      </c>
      <c r="M69" s="14">
        <v>0.36177999999999999</v>
      </c>
      <c r="N69" s="14">
        <f t="shared" si="2"/>
        <v>744816.74567999993</v>
      </c>
      <c r="O69" s="29">
        <v>744816.74567999993</v>
      </c>
      <c r="P69" s="15">
        <f>O69*0.2</f>
        <v>148963.349136</v>
      </c>
      <c r="Q69" s="16">
        <f>O69/3</f>
        <v>248272.24855999998</v>
      </c>
      <c r="R69" s="16">
        <f>P69+Q69</f>
        <v>397235.59769600001</v>
      </c>
      <c r="S69" s="16">
        <f>O69+P69+Q69</f>
        <v>1142052.3433759999</v>
      </c>
      <c r="T69" s="18">
        <f>S69*0.01</f>
        <v>11420.52343376</v>
      </c>
    </row>
    <row r="70" spans="1:20" x14ac:dyDescent="0.25">
      <c r="A70" s="8">
        <v>45</v>
      </c>
      <c r="B70" s="9" t="s">
        <v>15</v>
      </c>
      <c r="C70" s="9" t="s">
        <v>281</v>
      </c>
      <c r="D70" s="10" t="s">
        <v>197</v>
      </c>
      <c r="E70" s="8" t="s">
        <v>198</v>
      </c>
      <c r="F70" s="11" t="s">
        <v>199</v>
      </c>
      <c r="G70" s="9" t="s">
        <v>170</v>
      </c>
      <c r="H70" s="12" t="s">
        <v>32</v>
      </c>
      <c r="I70" s="12" t="s">
        <v>21</v>
      </c>
      <c r="J70" s="12"/>
      <c r="K70" s="13">
        <v>10350</v>
      </c>
      <c r="L70" s="13">
        <v>31050</v>
      </c>
      <c r="M70" s="14">
        <v>257.77778000000001</v>
      </c>
      <c r="N70" s="14">
        <f t="shared" si="2"/>
        <v>8004000.0690000001</v>
      </c>
      <c r="O70" s="15">
        <v>8004000.0690000001</v>
      </c>
      <c r="P70" s="15">
        <f>O70*0.2</f>
        <v>1600800.0138000001</v>
      </c>
      <c r="Q70" s="16">
        <f>O70/3</f>
        <v>2668000.023</v>
      </c>
      <c r="R70" s="16">
        <f>P70+Q70</f>
        <v>4268800.0367999999</v>
      </c>
      <c r="S70" s="16">
        <f>O70+P70+Q70</f>
        <v>12272800.105800001</v>
      </c>
      <c r="T70" s="18">
        <f>S70*0.01</f>
        <v>122728.00105800001</v>
      </c>
    </row>
    <row r="71" spans="1:20" x14ac:dyDescent="0.25">
      <c r="A71" s="8">
        <v>46</v>
      </c>
      <c r="B71" s="9" t="s">
        <v>15</v>
      </c>
      <c r="C71" s="9" t="s">
        <v>282</v>
      </c>
      <c r="D71" s="10" t="s">
        <v>200</v>
      </c>
      <c r="E71" s="8" t="s">
        <v>201</v>
      </c>
      <c r="F71" s="11" t="s">
        <v>202</v>
      </c>
      <c r="G71" s="9" t="s">
        <v>203</v>
      </c>
      <c r="H71" s="12" t="s">
        <v>148</v>
      </c>
      <c r="I71" s="12" t="s">
        <v>21</v>
      </c>
      <c r="J71" s="12"/>
      <c r="K71" s="13">
        <v>7530</v>
      </c>
      <c r="L71" s="13">
        <v>22590</v>
      </c>
      <c r="M71" s="14">
        <v>0.38</v>
      </c>
      <c r="N71" s="14">
        <f t="shared" si="2"/>
        <v>8584.2000000000007</v>
      </c>
      <c r="O71" s="15">
        <v>8584.2000000000007</v>
      </c>
      <c r="P71" s="15">
        <f t="shared" si="3"/>
        <v>1716.8400000000001</v>
      </c>
      <c r="Q71" s="16">
        <f>O71/3</f>
        <v>2861.4</v>
      </c>
      <c r="R71" s="16">
        <f>P71+Q71</f>
        <v>4578.24</v>
      </c>
      <c r="S71" s="16">
        <f>O71+P71+Q71</f>
        <v>13162.44</v>
      </c>
      <c r="T71" s="18">
        <f>S71*0.01</f>
        <v>131.62440000000001</v>
      </c>
    </row>
    <row r="72" spans="1:20" ht="37.5" x14ac:dyDescent="0.25">
      <c r="A72" s="8">
        <v>47</v>
      </c>
      <c r="B72" s="9" t="s">
        <v>15</v>
      </c>
      <c r="C72" s="9" t="s">
        <v>283</v>
      </c>
      <c r="D72" s="10" t="s">
        <v>204</v>
      </c>
      <c r="E72" s="8" t="s">
        <v>205</v>
      </c>
      <c r="F72" s="11" t="s">
        <v>206</v>
      </c>
      <c r="G72" s="9" t="s">
        <v>207</v>
      </c>
      <c r="H72" s="12" t="s">
        <v>89</v>
      </c>
      <c r="I72" s="12" t="s">
        <v>208</v>
      </c>
      <c r="J72" s="12"/>
      <c r="K72" s="13">
        <v>972</v>
      </c>
      <c r="L72" s="13">
        <v>2916</v>
      </c>
      <c r="M72" s="14">
        <v>11.91</v>
      </c>
      <c r="N72" s="14">
        <f t="shared" si="2"/>
        <v>34729.56</v>
      </c>
      <c r="O72" s="15">
        <v>34729.56</v>
      </c>
      <c r="P72" s="15">
        <f t="shared" si="3"/>
        <v>6945.9120000000003</v>
      </c>
      <c r="Q72" s="16">
        <f>O72/3</f>
        <v>11576.519999999999</v>
      </c>
      <c r="R72" s="16">
        <f>P72+Q72</f>
        <v>18522.432000000001</v>
      </c>
      <c r="S72" s="16">
        <f>O72+P72+Q72</f>
        <v>53251.991999999991</v>
      </c>
      <c r="T72" s="18">
        <f>S72*0.01</f>
        <v>532.51991999999996</v>
      </c>
    </row>
    <row r="73" spans="1:20" ht="25" x14ac:dyDescent="0.25">
      <c r="A73" s="8">
        <v>48</v>
      </c>
      <c r="B73" s="9" t="s">
        <v>15</v>
      </c>
      <c r="C73" s="9" t="s">
        <v>284</v>
      </c>
      <c r="D73" s="10" t="s">
        <v>209</v>
      </c>
      <c r="E73" s="8" t="s">
        <v>210</v>
      </c>
      <c r="F73" s="11" t="s">
        <v>23</v>
      </c>
      <c r="G73" s="9" t="s">
        <v>211</v>
      </c>
      <c r="H73" s="12" t="s">
        <v>47</v>
      </c>
      <c r="I73" s="12" t="s">
        <v>26</v>
      </c>
      <c r="J73" s="12"/>
      <c r="K73" s="13">
        <v>84850</v>
      </c>
      <c r="L73" s="13">
        <v>254550</v>
      </c>
      <c r="M73" s="14">
        <v>3.3181799999999999</v>
      </c>
      <c r="N73" s="14">
        <f t="shared" si="2"/>
        <v>844642.71899999992</v>
      </c>
      <c r="O73" s="15">
        <v>844642.71899999992</v>
      </c>
      <c r="P73" s="15">
        <f t="shared" si="3"/>
        <v>168928.54379999998</v>
      </c>
      <c r="Q73" s="16">
        <f>O73/3</f>
        <v>281547.57299999997</v>
      </c>
      <c r="R73" s="16">
        <f>P73+Q73</f>
        <v>450476.11679999996</v>
      </c>
      <c r="S73" s="16">
        <f>O73+P73+Q73</f>
        <v>1295118.8358</v>
      </c>
      <c r="T73" s="18">
        <f>S73*0.01</f>
        <v>12951.188357999999</v>
      </c>
    </row>
    <row r="74" spans="1:20" ht="25" x14ac:dyDescent="0.25">
      <c r="A74" s="8">
        <v>49</v>
      </c>
      <c r="B74" s="9" t="s">
        <v>15</v>
      </c>
      <c r="C74" s="9" t="s">
        <v>285</v>
      </c>
      <c r="D74" s="10" t="s">
        <v>212</v>
      </c>
      <c r="E74" s="8" t="s">
        <v>213</v>
      </c>
      <c r="F74" s="11" t="s">
        <v>214</v>
      </c>
      <c r="G74" s="9" t="s">
        <v>215</v>
      </c>
      <c r="H74" s="12" t="s">
        <v>47</v>
      </c>
      <c r="I74" s="12" t="s">
        <v>21</v>
      </c>
      <c r="J74" s="12"/>
      <c r="K74" s="13">
        <v>65</v>
      </c>
      <c r="L74" s="13">
        <v>195</v>
      </c>
      <c r="M74" s="14">
        <v>22768.22</v>
      </c>
      <c r="N74" s="14">
        <f t="shared" si="2"/>
        <v>4439802.9000000004</v>
      </c>
      <c r="O74" s="15">
        <v>4439802.9000000004</v>
      </c>
      <c r="P74" s="15">
        <f t="shared" si="3"/>
        <v>887960.58000000007</v>
      </c>
      <c r="Q74" s="16">
        <f>O74/3</f>
        <v>1479934.3</v>
      </c>
      <c r="R74" s="16">
        <f>P74+Q74</f>
        <v>2367894.88</v>
      </c>
      <c r="S74" s="16">
        <f>O74+P74+Q74</f>
        <v>6807697.7800000003</v>
      </c>
      <c r="T74" s="18">
        <f>S74*0.01</f>
        <v>68076.977800000008</v>
      </c>
    </row>
    <row r="75" spans="1:20" ht="25" x14ac:dyDescent="0.25">
      <c r="A75" s="8">
        <v>50</v>
      </c>
      <c r="B75" s="9" t="s">
        <v>15</v>
      </c>
      <c r="C75" s="9" t="s">
        <v>286</v>
      </c>
      <c r="D75" s="10" t="s">
        <v>216</v>
      </c>
      <c r="E75" s="8" t="s">
        <v>217</v>
      </c>
      <c r="F75" s="11" t="s">
        <v>23</v>
      </c>
      <c r="G75" s="9" t="s">
        <v>132</v>
      </c>
      <c r="H75" s="12" t="s">
        <v>25</v>
      </c>
      <c r="I75" s="12" t="s">
        <v>26</v>
      </c>
      <c r="J75" s="12"/>
      <c r="K75" s="13">
        <v>74340</v>
      </c>
      <c r="L75" s="13">
        <v>223020</v>
      </c>
      <c r="M75" s="14">
        <v>1.1000000000000001</v>
      </c>
      <c r="N75" s="14">
        <f t="shared" si="2"/>
        <v>245322.00000000003</v>
      </c>
      <c r="O75" s="28">
        <v>245322.00000000003</v>
      </c>
      <c r="P75" s="15">
        <f t="shared" si="3"/>
        <v>49064.400000000009</v>
      </c>
      <c r="Q75" s="16">
        <f>O75/3</f>
        <v>81774.000000000015</v>
      </c>
      <c r="R75" s="16">
        <f>P75+Q75</f>
        <v>130838.40000000002</v>
      </c>
      <c r="S75" s="16">
        <f>O75+P75+Q75</f>
        <v>376160.4</v>
      </c>
      <c r="T75" s="18">
        <f>S75*0.01</f>
        <v>3761.6040000000003</v>
      </c>
    </row>
    <row r="76" spans="1:20" ht="37.5" x14ac:dyDescent="0.25">
      <c r="A76" s="8">
        <v>51</v>
      </c>
      <c r="B76" s="9" t="s">
        <v>15</v>
      </c>
      <c r="C76" s="9" t="s">
        <v>287</v>
      </c>
      <c r="D76" s="10" t="s">
        <v>218</v>
      </c>
      <c r="E76" s="8" t="s">
        <v>219</v>
      </c>
      <c r="F76" s="11" t="s">
        <v>61</v>
      </c>
      <c r="G76" s="9" t="s">
        <v>170</v>
      </c>
      <c r="H76" s="12" t="s">
        <v>61</v>
      </c>
      <c r="I76" s="12" t="s">
        <v>26</v>
      </c>
      <c r="J76" s="12" t="s">
        <v>220</v>
      </c>
      <c r="K76" s="13">
        <v>4321</v>
      </c>
      <c r="L76" s="13">
        <v>12963</v>
      </c>
      <c r="M76" s="14">
        <v>771.72</v>
      </c>
      <c r="N76" s="27">
        <f>L76*M76</f>
        <v>10003806.360000001</v>
      </c>
      <c r="O76" s="28">
        <f>N76+N77</f>
        <v>11754067.32</v>
      </c>
      <c r="P76" s="28">
        <f t="shared" si="3"/>
        <v>2350813.4640000002</v>
      </c>
      <c r="Q76" s="28">
        <f>O76/3</f>
        <v>3918022.44</v>
      </c>
      <c r="R76" s="28">
        <f>P76+Q76</f>
        <v>6268835.9040000001</v>
      </c>
      <c r="S76" s="28">
        <f>O76+P76+Q76</f>
        <v>18022903.223999999</v>
      </c>
      <c r="T76" s="28">
        <f>S76*0.01</f>
        <v>180229.03224</v>
      </c>
    </row>
    <row r="77" spans="1:20" ht="25" x14ac:dyDescent="0.25">
      <c r="A77" s="8">
        <v>51</v>
      </c>
      <c r="B77" s="9" t="s">
        <v>70</v>
      </c>
      <c r="C77" s="9" t="s">
        <v>287</v>
      </c>
      <c r="D77" s="10" t="s">
        <v>218</v>
      </c>
      <c r="E77" s="8" t="s">
        <v>219</v>
      </c>
      <c r="F77" s="11" t="s">
        <v>61</v>
      </c>
      <c r="G77" s="9" t="s">
        <v>93</v>
      </c>
      <c r="H77" s="12" t="s">
        <v>61</v>
      </c>
      <c r="I77" s="12" t="s">
        <v>26</v>
      </c>
      <c r="J77" s="12"/>
      <c r="K77" s="13">
        <v>756</v>
      </c>
      <c r="L77" s="13">
        <v>2268</v>
      </c>
      <c r="M77" s="14">
        <v>771.72</v>
      </c>
      <c r="N77" s="27">
        <f t="shared" si="2"/>
        <v>1750260.96</v>
      </c>
      <c r="O77" s="29"/>
      <c r="P77" s="29"/>
      <c r="Q77" s="29"/>
      <c r="R77" s="29"/>
      <c r="S77" s="29"/>
      <c r="T77" s="29"/>
    </row>
    <row r="78" spans="1:20" x14ac:dyDescent="0.25">
      <c r="A78" s="8">
        <v>52</v>
      </c>
      <c r="B78" s="9" t="s">
        <v>15</v>
      </c>
      <c r="C78" s="9" t="s">
        <v>288</v>
      </c>
      <c r="D78" s="10" t="s">
        <v>221</v>
      </c>
      <c r="E78" s="8" t="s">
        <v>222</v>
      </c>
      <c r="F78" s="11" t="s">
        <v>199</v>
      </c>
      <c r="G78" s="9" t="s">
        <v>223</v>
      </c>
      <c r="H78" s="12" t="s">
        <v>224</v>
      </c>
      <c r="I78" s="12" t="s">
        <v>21</v>
      </c>
      <c r="J78" s="12"/>
      <c r="K78" s="13">
        <f>L78/3</f>
        <v>3285000</v>
      </c>
      <c r="L78" s="13">
        <v>9855000</v>
      </c>
      <c r="M78" s="14">
        <v>0.55171999999999999</v>
      </c>
      <c r="N78" s="14">
        <f>L78*M78</f>
        <v>5437200.5999999996</v>
      </c>
      <c r="O78" s="30">
        <v>5437200.5999999996</v>
      </c>
      <c r="P78" s="15">
        <f t="shared" si="3"/>
        <v>1087440.1199999999</v>
      </c>
      <c r="Q78" s="17">
        <f>O78/3</f>
        <v>1812400.2</v>
      </c>
      <c r="R78" s="16">
        <f>P78+Q78</f>
        <v>2899840.32</v>
      </c>
      <c r="S78" s="16">
        <f>O78+P78+Q78</f>
        <v>8337040.9199999999</v>
      </c>
      <c r="T78" s="18">
        <f>S78*0.01</f>
        <v>83370.409199999995</v>
      </c>
    </row>
    <row r="79" spans="1:20" ht="25" x14ac:dyDescent="0.25">
      <c r="A79" s="8">
        <v>53</v>
      </c>
      <c r="B79" s="9" t="s">
        <v>15</v>
      </c>
      <c r="C79" s="9" t="s">
        <v>289</v>
      </c>
      <c r="D79" s="10" t="s">
        <v>225</v>
      </c>
      <c r="E79" s="8" t="s">
        <v>226</v>
      </c>
      <c r="F79" s="11" t="s">
        <v>18</v>
      </c>
      <c r="G79" s="9" t="s">
        <v>227</v>
      </c>
      <c r="H79" s="12" t="s">
        <v>20</v>
      </c>
      <c r="I79" s="12" t="s">
        <v>21</v>
      </c>
      <c r="J79" s="12" t="s">
        <v>228</v>
      </c>
      <c r="K79" s="13">
        <f t="shared" ref="K79:K83" si="4">L79/3</f>
        <v>14600</v>
      </c>
      <c r="L79" s="13">
        <v>43800</v>
      </c>
      <c r="M79" s="14">
        <v>196.93857</v>
      </c>
      <c r="N79" s="27">
        <f t="shared" ref="N79:N84" si="5">L79*M79</f>
        <v>8625909.3660000004</v>
      </c>
      <c r="O79" s="28">
        <f>N79+N80</f>
        <v>11206592.51832</v>
      </c>
      <c r="P79" s="28">
        <f t="shared" si="3"/>
        <v>2241318.503664</v>
      </c>
      <c r="Q79" s="28">
        <f>O79/3</f>
        <v>3735530.8394399998</v>
      </c>
      <c r="R79" s="28">
        <f>P79+Q79</f>
        <v>5976849.3431039993</v>
      </c>
      <c r="S79" s="28">
        <f>O79+P79+Q79</f>
        <v>17183441.861423999</v>
      </c>
      <c r="T79" s="28">
        <f>S79*0.01</f>
        <v>171834.41861423998</v>
      </c>
    </row>
    <row r="80" spans="1:20" ht="25" x14ac:dyDescent="0.25">
      <c r="A80" s="8">
        <v>53</v>
      </c>
      <c r="B80" s="9" t="s">
        <v>70</v>
      </c>
      <c r="C80" s="9" t="s">
        <v>289</v>
      </c>
      <c r="D80" s="10" t="s">
        <v>225</v>
      </c>
      <c r="E80" s="8" t="s">
        <v>226</v>
      </c>
      <c r="F80" s="11" t="s">
        <v>18</v>
      </c>
      <c r="G80" s="9" t="s">
        <v>229</v>
      </c>
      <c r="H80" s="12" t="s">
        <v>20</v>
      </c>
      <c r="I80" s="12" t="s">
        <v>21</v>
      </c>
      <c r="J80" s="12" t="s">
        <v>230</v>
      </c>
      <c r="K80" s="13">
        <f t="shared" si="4"/>
        <v>8736</v>
      </c>
      <c r="L80" s="13">
        <v>26208</v>
      </c>
      <c r="M80" s="14">
        <v>98.469290000000001</v>
      </c>
      <c r="N80" s="27">
        <f t="shared" si="5"/>
        <v>2580683.1523199999</v>
      </c>
      <c r="O80" s="30"/>
      <c r="P80" s="29"/>
      <c r="Q80" s="29"/>
      <c r="R80" s="29"/>
      <c r="S80" s="29"/>
      <c r="T80" s="29"/>
    </row>
    <row r="81" spans="1:20" ht="37.5" x14ac:dyDescent="0.25">
      <c r="A81" s="8">
        <v>54</v>
      </c>
      <c r="B81" s="9" t="s">
        <v>15</v>
      </c>
      <c r="C81" s="9" t="s">
        <v>290</v>
      </c>
      <c r="D81" s="10" t="s">
        <v>231</v>
      </c>
      <c r="E81" s="8" t="s">
        <v>232</v>
      </c>
      <c r="F81" s="11" t="s">
        <v>233</v>
      </c>
      <c r="G81" s="9" t="s">
        <v>234</v>
      </c>
      <c r="H81" s="12" t="s">
        <v>37</v>
      </c>
      <c r="I81" s="12" t="s">
        <v>52</v>
      </c>
      <c r="J81" s="12"/>
      <c r="K81" s="13">
        <f t="shared" si="4"/>
        <v>416</v>
      </c>
      <c r="L81" s="13">
        <v>1248</v>
      </c>
      <c r="M81" s="14">
        <v>1694.62</v>
      </c>
      <c r="N81" s="27">
        <f t="shared" si="5"/>
        <v>2114885.7599999998</v>
      </c>
      <c r="O81" s="28">
        <f>N81+N82</f>
        <v>7211826.0599999996</v>
      </c>
      <c r="P81" s="28">
        <f t="shared" si="3"/>
        <v>1442365.2120000001</v>
      </c>
      <c r="Q81" s="28">
        <f>O81/3</f>
        <v>2403942.02</v>
      </c>
      <c r="R81" s="28">
        <f>P81+Q81</f>
        <v>3846307.2319999998</v>
      </c>
      <c r="S81" s="28">
        <f>O81+P81+Q81</f>
        <v>11058133.291999999</v>
      </c>
      <c r="T81" s="28">
        <f>S81*0.01</f>
        <v>110581.33292</v>
      </c>
    </row>
    <row r="82" spans="1:20" x14ac:dyDescent="0.25">
      <c r="A82" s="8">
        <v>55</v>
      </c>
      <c r="B82" s="9" t="s">
        <v>15</v>
      </c>
      <c r="C82" s="9" t="s">
        <v>291</v>
      </c>
      <c r="D82" s="10" t="s">
        <v>235</v>
      </c>
      <c r="E82" s="8" t="s">
        <v>236</v>
      </c>
      <c r="F82" s="11" t="s">
        <v>18</v>
      </c>
      <c r="G82" s="9" t="s">
        <v>74</v>
      </c>
      <c r="H82" s="12" t="s">
        <v>20</v>
      </c>
      <c r="I82" s="12" t="s">
        <v>21</v>
      </c>
      <c r="J82" s="12"/>
      <c r="K82" s="13">
        <f t="shared" si="4"/>
        <v>43800</v>
      </c>
      <c r="L82" s="13">
        <v>131400</v>
      </c>
      <c r="M82" s="14">
        <v>38.789499999999997</v>
      </c>
      <c r="N82" s="27">
        <f>L82*M82</f>
        <v>5096940.3</v>
      </c>
      <c r="O82" s="30"/>
      <c r="P82" s="29"/>
      <c r="Q82" s="29"/>
      <c r="R82" s="29"/>
      <c r="S82" s="29"/>
      <c r="T82" s="29"/>
    </row>
    <row r="83" spans="1:20" x14ac:dyDescent="0.25">
      <c r="A83" s="8">
        <v>56</v>
      </c>
      <c r="B83" s="9" t="s">
        <v>15</v>
      </c>
      <c r="C83" s="9" t="s">
        <v>292</v>
      </c>
      <c r="D83" s="10" t="s">
        <v>90</v>
      </c>
      <c r="E83" s="8" t="s">
        <v>91</v>
      </c>
      <c r="F83" s="11" t="s">
        <v>18</v>
      </c>
      <c r="G83" s="9" t="s">
        <v>93</v>
      </c>
      <c r="H83" s="12" t="s">
        <v>20</v>
      </c>
      <c r="I83" s="12" t="s">
        <v>21</v>
      </c>
      <c r="J83" s="12"/>
      <c r="K83" s="13">
        <f t="shared" si="4"/>
        <v>73020</v>
      </c>
      <c r="L83" s="13">
        <v>219060</v>
      </c>
      <c r="M83" s="14">
        <v>3.7389299999999999</v>
      </c>
      <c r="N83" s="27">
        <f>L83*M83</f>
        <v>819050.00579999993</v>
      </c>
      <c r="O83" s="28">
        <f>N83+N84</f>
        <v>1171436.6804399998</v>
      </c>
      <c r="P83" s="28">
        <f>O83*0.2</f>
        <v>234287.33608799998</v>
      </c>
      <c r="Q83" s="28">
        <f>O83/3</f>
        <v>390478.89347999991</v>
      </c>
      <c r="R83" s="28">
        <f>P83+Q83</f>
        <v>624766.22956799995</v>
      </c>
      <c r="S83" s="28">
        <f>O83+P83+Q83</f>
        <v>1796202.9100079995</v>
      </c>
      <c r="T83" s="28">
        <f>S83*0.01</f>
        <v>17962.029100079995</v>
      </c>
    </row>
    <row r="84" spans="1:20" x14ac:dyDescent="0.25">
      <c r="A84" s="8">
        <v>56</v>
      </c>
      <c r="B84" s="9" t="s">
        <v>70</v>
      </c>
      <c r="C84" s="9" t="s">
        <v>292</v>
      </c>
      <c r="D84" s="10" t="s">
        <v>90</v>
      </c>
      <c r="E84" s="8" t="s">
        <v>91</v>
      </c>
      <c r="F84" s="11" t="s">
        <v>18</v>
      </c>
      <c r="G84" s="9" t="s">
        <v>74</v>
      </c>
      <c r="H84" s="12" t="s">
        <v>20</v>
      </c>
      <c r="I84" s="12" t="s">
        <v>21</v>
      </c>
      <c r="J84" s="12"/>
      <c r="K84" s="13">
        <v>31416</v>
      </c>
      <c r="L84" s="13">
        <v>94248</v>
      </c>
      <c r="M84" s="14">
        <v>3.7389299999999999</v>
      </c>
      <c r="N84" s="27">
        <f t="shared" si="5"/>
        <v>352386.67463999998</v>
      </c>
      <c r="O84" s="29"/>
      <c r="P84" s="29"/>
      <c r="Q84" s="29"/>
      <c r="R84" s="29"/>
      <c r="S84" s="29"/>
      <c r="T84" s="29"/>
    </row>
    <row r="86" spans="1:20" ht="13" thickBot="1" x14ac:dyDescent="0.3">
      <c r="O86" s="32"/>
    </row>
    <row r="87" spans="1:20" ht="13.5" thickBot="1" x14ac:dyDescent="0.3">
      <c r="N87" s="39">
        <f t="shared" ref="N87:T87" si="6">SUM(N2:N84)</f>
        <v>236021276.56227005</v>
      </c>
      <c r="O87" s="33"/>
      <c r="P87" s="34">
        <v>47204255.32</v>
      </c>
      <c r="Q87" s="35">
        <f t="shared" si="6"/>
        <v>78673758.85409002</v>
      </c>
      <c r="R87" s="36">
        <f t="shared" si="6"/>
        <v>125878014.16654399</v>
      </c>
      <c r="S87" s="37">
        <f>SUM(S2:S84)</f>
        <v>361899290.72881389</v>
      </c>
      <c r="T87" s="38">
        <f t="shared" si="6"/>
        <v>3618992.9072881402</v>
      </c>
    </row>
    <row r="88" spans="1:20" x14ac:dyDescent="0.25">
      <c r="O88" s="32"/>
    </row>
  </sheetData>
  <pageMargins left="0.31496062992125984" right="0" top="0.47244094488188981" bottom="0.39370078740157483" header="0.19685039370078741" footer="0.15748031496062992"/>
  <pageSetup paperSize="9" scale="65" orientation="landscape" r:id="rId1"/>
  <headerFooter>
    <oddHeader>&amp;C&amp;"-,Bold"&amp;12Allegato 3 - Elenco prodotti</oddHeader>
    <oddFooter>&amp;R&amp;P</oddFooter>
  </headerFooter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Allegato 7 </vt:lpstr>
      <vt:lpstr>'Allegato 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Magistris, Mariangela</dc:creator>
  <cp:lastModifiedBy>Curzi, Andrea</cp:lastModifiedBy>
  <dcterms:created xsi:type="dcterms:W3CDTF">2026-05-26T14:11:38Z</dcterms:created>
  <dcterms:modified xsi:type="dcterms:W3CDTF">2026-05-29T10:00:20Z</dcterms:modified>
</cp:coreProperties>
</file>